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0" firstSheet="0" activeTab="0"/>
  </bookViews>
  <sheets>
    <sheet name="Blad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<sst xmlns="http://schemas.openxmlformats.org/spreadsheetml/2006/main" count="87" uniqueCount="73">
  <si>
    <t xml:space="preserve">Waterlijn in meters</t>
  </si>
  <si>
    <t xml:space="preserve">Theoretisch rompsnelheid</t>
  </si>
  <si>
    <t xml:space="preserve">Ultra Flex Methode  T=S*[(0,4*a)-b]*V*V*K</t>
  </si>
  <si>
    <t xml:space="preserve">Groene cellen invullen</t>
  </si>
  <si>
    <t xml:space="preserve">V = snelheid in Kn</t>
  </si>
  <si>
    <t xml:space="preserve">  Kn</t>
  </si>
  <si>
    <t xml:space="preserve">h = hoogte roer in m</t>
  </si>
  <si>
    <t xml:space="preserve">  m</t>
  </si>
  <si>
    <t xml:space="preserve">a = breedte roer in m</t>
  </si>
  <si>
    <t xml:space="preserve">b = balansdeel in m</t>
  </si>
  <si>
    <t xml:space="preserve">S = Totaal oppervlak roer ( h * a )</t>
  </si>
  <si>
    <t xml:space="preserve">  m2</t>
  </si>
  <si>
    <t xml:space="preserve">0,4 * a</t>
  </si>
  <si>
    <t xml:space="preserve">- b</t>
  </si>
  <si>
    <t xml:space="preserve">T = Torque in Kgm</t>
  </si>
  <si>
    <t xml:space="preserve">ZEILBOOT *0,5</t>
  </si>
  <si>
    <t xml:space="preserve">AML 75% ?</t>
  </si>
  <si>
    <t xml:space="preserve">K1 Totale roeruitslag SB&lt;&gt;BB 50gr</t>
  </si>
  <si>
    <r>
      <rPr>
        <sz val="10"/>
        <rFont val="Arial"/>
        <family val="2"/>
      </rPr>
      <t xml:space="preserve">  K </t>
    </r>
    <r>
      <rPr>
        <vertAlign val="subscript"/>
        <sz val="10"/>
        <rFont val="Arial"/>
        <family val="2"/>
      </rPr>
      <t xml:space="preserve">1</t>
    </r>
    <r>
      <rPr>
        <sz val="10"/>
        <rFont val="Arial"/>
        <family val="2"/>
      </rPr>
      <t xml:space="preserve"> =</t>
    </r>
  </si>
  <si>
    <t xml:space="preserve"> T= Kgm</t>
  </si>
  <si>
    <t xml:space="preserve">K2 Totale roeruitslag SB&lt;&gt;BB 60gr</t>
  </si>
  <si>
    <r>
      <rPr>
        <sz val="10"/>
        <rFont val="Arial"/>
        <family val="2"/>
      </rPr>
      <t xml:space="preserve">  K </t>
    </r>
    <r>
      <rPr>
        <vertAlign val="subscript"/>
        <sz val="10"/>
        <rFont val="Arial"/>
        <family val="2"/>
      </rPr>
      <t xml:space="preserve">2</t>
    </r>
    <r>
      <rPr>
        <sz val="10"/>
        <rFont val="Arial"/>
        <family val="2"/>
      </rPr>
      <t xml:space="preserve">  =</t>
    </r>
  </si>
  <si>
    <t xml:space="preserve">K3 Totale roeruitslag SB&lt;&gt;BB 70gr</t>
  </si>
  <si>
    <r>
      <rPr>
        <sz val="10"/>
        <rFont val="Arial"/>
        <family val="2"/>
      </rPr>
      <t xml:space="preserve">  K </t>
    </r>
    <r>
      <rPr>
        <vertAlign val="subscript"/>
        <sz val="10"/>
        <rFont val="Arial"/>
        <family val="2"/>
      </rPr>
      <t xml:space="preserve">3</t>
    </r>
    <r>
      <rPr>
        <sz val="10"/>
        <rFont val="Arial"/>
        <family val="2"/>
      </rPr>
      <t xml:space="preserve">  =</t>
    </r>
  </si>
  <si>
    <t xml:space="preserve">K4 Totale roeruitslag SB&lt;&gt;BB 80gr</t>
  </si>
  <si>
    <r>
      <rPr>
        <sz val="10"/>
        <rFont val="Arial"/>
        <family val="2"/>
      </rPr>
      <t xml:space="preserve">  K </t>
    </r>
    <r>
      <rPr>
        <vertAlign val="subscript"/>
        <sz val="10"/>
        <rFont val="Arial"/>
        <family val="2"/>
      </rPr>
      <t xml:space="preserve">4</t>
    </r>
    <r>
      <rPr>
        <sz val="10"/>
        <rFont val="Arial"/>
        <family val="2"/>
      </rPr>
      <t xml:space="preserve">  =</t>
    </r>
  </si>
  <si>
    <t xml:space="preserve">K5 Totale roeruitslag SB&lt;&gt;BB 90gr</t>
  </si>
  <si>
    <r>
      <rPr>
        <sz val="10"/>
        <rFont val="Arial"/>
        <family val="2"/>
      </rPr>
      <t xml:space="preserve">  K </t>
    </r>
    <r>
      <rPr>
        <vertAlign val="subscript"/>
        <sz val="10"/>
        <rFont val="Arial"/>
        <family val="2"/>
      </rPr>
      <t xml:space="preserve">5</t>
    </r>
    <r>
      <rPr>
        <sz val="10"/>
        <rFont val="Arial"/>
        <family val="2"/>
      </rPr>
      <t xml:space="preserve">  =</t>
    </r>
  </si>
  <si>
    <t xml:space="preserve">Correctie van toepassing op type boot:</t>
  </si>
  <si>
    <t xml:space="preserve">Zeilboten  T * 0,5</t>
  </si>
  <si>
    <t xml:space="preserve">Motorboten 2 roeren, 1 motor  T * 0,5</t>
  </si>
  <si>
    <t xml:space="preserve">Dubbele roeren T * 2</t>
  </si>
  <si>
    <t xml:space="preserve">Boten met Jet aandrijving T * 1,3</t>
  </si>
  <si>
    <t xml:space="preserve">BCS Methode</t>
  </si>
  <si>
    <t xml:space="preserve">a = hoogte roer</t>
  </si>
  <si>
    <t xml:space="preserve">b = breedte roer</t>
  </si>
  <si>
    <t xml:space="preserve">c = balansdeel</t>
  </si>
  <si>
    <r>
      <rPr>
        <sz val="10"/>
        <color rgb="FFFF3333"/>
        <rFont val="Arial"/>
        <family val="2"/>
      </rPr>
      <t xml:space="preserve">d</t>
    </r>
    <r>
      <rPr>
        <sz val="10"/>
        <color rgb="FF000000"/>
        <rFont val="Arial"/>
        <family val="2"/>
      </rPr>
      <t xml:space="preserve"> = centre of pressure </t>
    </r>
  </si>
  <si>
    <r>
      <rPr>
        <sz val="10"/>
        <color rgb="FFFF3333"/>
        <rFont val="Arial"/>
        <family val="2"/>
      </rPr>
      <t xml:space="preserve">S</t>
    </r>
    <r>
      <rPr>
        <sz val="10"/>
        <color rgb="FF000000"/>
        <rFont val="Arial"/>
        <family val="2"/>
      </rPr>
      <t xml:space="preserve"> = kracht</t>
    </r>
  </si>
  <si>
    <t xml:space="preserve">A = oppervlakte roer in m2</t>
  </si>
  <si>
    <r>
      <rPr>
        <sz val="10"/>
        <color rgb="FFFF3333"/>
        <rFont val="Arial"/>
        <family val="2"/>
      </rPr>
      <t xml:space="preserve">d</t>
    </r>
    <r>
      <rPr>
        <sz val="10"/>
        <color rgb="FF000000"/>
        <rFont val="Arial"/>
        <family val="2"/>
      </rPr>
      <t xml:space="preserve">= ( 0,372 * b ) - c</t>
    </r>
  </si>
  <si>
    <r>
      <rPr>
        <sz val="10"/>
        <color rgb="FFFF3333"/>
        <rFont val="Arial"/>
        <family val="2"/>
      </rPr>
      <t xml:space="preserve">S</t>
    </r>
    <r>
      <rPr>
        <sz val="10"/>
        <color rgb="FF000000"/>
        <rFont val="Arial"/>
        <family val="2"/>
      </rPr>
      <t xml:space="preserve"> =8,16 * V * V * A</t>
    </r>
  </si>
  <si>
    <t xml:space="preserve">MT = Torque roer in Kgm = S * d =</t>
  </si>
  <si>
    <t xml:space="preserve">Kgm</t>
  </si>
  <si>
    <t xml:space="preserve">A.M.L Methode</t>
  </si>
  <si>
    <t xml:space="preserve">1) Hoogte</t>
  </si>
  <si>
    <t xml:space="preserve">H=</t>
  </si>
  <si>
    <t xml:space="preserve">inch</t>
  </si>
  <si>
    <t xml:space="preserve">2) Breedte</t>
  </si>
  <si>
    <t xml:space="preserve">W=</t>
  </si>
  <si>
    <t xml:space="preserve">3) Balansdeel</t>
  </si>
  <si>
    <t xml:space="preserve">E=</t>
  </si>
  <si>
    <t xml:space="preserve">4) Max Snelheid</t>
  </si>
  <si>
    <t xml:space="preserve">S=</t>
  </si>
  <si>
    <t xml:space="preserve">knots</t>
  </si>
  <si>
    <t xml:space="preserve">Stap 1 Opp:</t>
  </si>
  <si>
    <t xml:space="preserve">H * W</t>
  </si>
  <si>
    <t xml:space="preserve">Sq/Ft</t>
  </si>
  <si>
    <t xml:space="preserve">Stap 2 Kracht</t>
  </si>
  <si>
    <t xml:space="preserve">3,37*Opp*S*S</t>
  </si>
  <si>
    <t xml:space="preserve">LBS</t>
  </si>
  <si>
    <t xml:space="preserve">Stap 3 Krachtinsp/Afstand</t>
  </si>
  <si>
    <t xml:space="preserve">(0,37*W)-E</t>
  </si>
  <si>
    <t xml:space="preserve">INCH</t>
  </si>
  <si>
    <t xml:space="preserve">Stap 4 Koppel ( Stap 2 * Stap 3)</t>
  </si>
  <si>
    <t xml:space="preserve">In/Lb</t>
  </si>
  <si>
    <t xml:space="preserve">Zeilschepen = koppel – 25%</t>
  </si>
  <si>
    <t xml:space="preserve">Omrekening In/Lb &gt;&gt; Kgf</t>
  </si>
  <si>
    <t xml:space="preserve">In/Lb : 12</t>
  </si>
  <si>
    <t xml:space="preserve">FT</t>
  </si>
  <si>
    <t xml:space="preserve">FT * 0,1383 = Kgf</t>
  </si>
  <si>
    <t xml:space="preserve">Kgf</t>
  </si>
  <si>
    <t xml:space="preserve">Zeilschepen = koppel – 50%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</si>
</sst>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"/>
    <numFmt numFmtId="166" formatCode="#,##0.000"/>
    <numFmt numFmtId="167" formatCode="0.000;[RED]\-0.000"/>
  </numFmts>
  <fonts count="19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FF0000"/>
      <name val="Arial"/>
      <family val="2"/>
    </font>
    <font>
      <b val="true"/>
      <sz val="13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b val="true"/>
      <sz val="14"/>
      <name val="Arial"/>
      <family val="2"/>
    </font>
    <font>
      <b val="true"/>
      <sz val="1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vertAlign val="subscript"/>
      <sz val="10"/>
      <name val="Arial"/>
      <family val="2"/>
    </font>
    <font>
      <b val="true"/>
      <sz val="13"/>
      <color rgb="FF000000"/>
      <name val="Arial"/>
      <family val="2"/>
    </font>
    <font>
      <b val="true"/>
      <sz val="14"/>
      <color rgb="FFFF3333"/>
      <name val="Arial"/>
      <family val="2"/>
    </font>
    <font>
      <sz val="10"/>
      <color rgb="FFFF3333"/>
      <name val="Arial"/>
      <family val="2"/>
    </font>
    <font>
      <b val="true"/>
      <sz val="12"/>
      <color rgb="FFFF3333"/>
      <name val="Arial"/>
      <family val="2"/>
    </font>
    <font>
      <u val="single"/>
      <sz val="10"/>
      <name val="Arial"/>
      <family val="2"/>
    </font>
    <font>
      <sz val="10"/>
      <color rgb="FFFFFFFF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33FF99"/>
        <bgColor rgb="FF00FFFF"/>
      </patternFill>
    </fill>
    <fill>
      <patternFill patternType="solid">
        <fgColor rgb="FFFFCC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66FF00"/>
        <bgColor rgb="FF99FF66"/>
      </patternFill>
    </fill>
    <fill>
      <patternFill patternType="solid">
        <fgColor rgb="FFFFFFCC"/>
        <bgColor rgb="FFFFFFFF"/>
      </patternFill>
    </fill>
    <fill>
      <patternFill patternType="solid">
        <fgColor rgb="FF66FFFF"/>
        <bgColor rgb="FF33FF99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CCFFFF"/>
        <bgColor rgb="FFCCFFCC"/>
      </patternFill>
    </fill>
    <fill>
      <patternFill patternType="solid">
        <fgColor rgb="FF99FF66"/>
        <bgColor rgb="FFCCFFCC"/>
      </patternFill>
    </fill>
    <fill>
      <patternFill patternType="solid">
        <fgColor rgb="FFFFCCCC"/>
        <bgColor rgb="FFE6E6FF"/>
      </patternFill>
    </fill>
    <fill>
      <patternFill patternType="solid">
        <fgColor rgb="FFFF99CC"/>
        <bgColor rgb="FFFF8080"/>
      </patternFill>
    </fill>
    <fill>
      <patternFill patternType="solid">
        <fgColor rgb="FFE6E6FF"/>
        <bgColor rgb="FFFF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7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1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11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1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1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1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1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1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3" fillId="1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6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1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99FF66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6E6FF"/>
      <rgbColor rgb="FFCCFFCC"/>
      <rgbColor rgb="FFFFFF99"/>
      <rgbColor rgb="FF66FFFF"/>
      <rgbColor rgb="FFFF99CC"/>
      <rgbColor rgb="FFCC99FF"/>
      <rgbColor rgb="FFFFCCCC"/>
      <rgbColor rgb="FF3366FF"/>
      <rgbColor rgb="FF33FF99"/>
      <rgbColor rgb="FF66FF00"/>
      <rgbColor rgb="FFFFCC00"/>
      <rgbColor rgb="FFFF9900"/>
      <rgbColor rgb="FFFF3333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83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46" activeCellId="0" sqref="A46"/>
    </sheetView>
  </sheetViews>
  <sheetFormatPr defaultRowHeight="12.8"/>
  <cols>
    <col collapsed="false" hidden="false" max="1" min="1" style="0" width="11.5204081632653"/>
    <col collapsed="false" hidden="false" max="2" min="2" style="0" width="5.5969387755102"/>
    <col collapsed="false" hidden="false" max="3" min="3" style="0" width="12.8418367346939"/>
    <col collapsed="false" hidden="false" max="4" min="4" style="0" width="4.21938775510204"/>
    <col collapsed="false" hidden="false" max="5" min="5" style="0" width="8.44387755102041"/>
    <col collapsed="false" hidden="false" max="8" min="6" style="0" width="11.5204081632653"/>
    <col collapsed="false" hidden="false" max="9" min="9" style="0" width="16.4234693877551"/>
    <col collapsed="false" hidden="false" max="1025" min="10" style="0" width="11.5204081632653"/>
  </cols>
  <sheetData>
    <row r="1" s="4" customFormat="true" ht="18.15" hidden="false" customHeight="false" outlineLevel="0" collapsed="false">
      <c r="A1" s="1" t="s">
        <v>0</v>
      </c>
      <c r="B1" s="1"/>
      <c r="C1" s="1"/>
      <c r="D1" s="2"/>
      <c r="E1" s="0"/>
      <c r="F1" s="0"/>
      <c r="G1" s="0"/>
      <c r="H1" s="3" t="s">
        <v>1</v>
      </c>
      <c r="I1" s="3"/>
      <c r="J1" s="3"/>
      <c r="K1" s="2"/>
    </row>
    <row r="2" s="4" customFormat="true" ht="18.15" hidden="false" customHeight="false" outlineLevel="0" collapsed="false">
      <c r="A2" s="5"/>
      <c r="B2" s="6" t="n">
        <v>9</v>
      </c>
      <c r="C2" s="5"/>
      <c r="D2" s="2"/>
      <c r="E2" s="0"/>
      <c r="F2" s="0"/>
      <c r="G2" s="0"/>
      <c r="H2" s="7" t="n">
        <v>6.87</v>
      </c>
      <c r="I2" s="7"/>
      <c r="J2" s="7"/>
      <c r="K2" s="2"/>
    </row>
    <row r="3" s="4" customFormat="true" ht="18.15" hidden="false" customHeight="false" outlineLevel="0" collapsed="false">
      <c r="A3" s="1"/>
      <c r="B3" s="2"/>
      <c r="C3" s="2"/>
      <c r="D3" s="2"/>
      <c r="E3" s="2"/>
      <c r="F3" s="2"/>
      <c r="G3" s="2"/>
      <c r="H3" s="2"/>
      <c r="I3" s="2"/>
      <c r="J3" s="2"/>
      <c r="K3" s="2"/>
    </row>
    <row r="4" customFormat="false" ht="16.15" hidden="false" customHeight="false" outlineLevel="0" collapsed="false">
      <c r="A4" s="8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</row>
    <row r="6" customFormat="false" ht="16.15" hidden="false" customHeight="false" outlineLevel="0" collapsed="false">
      <c r="E6" s="9" t="s">
        <v>3</v>
      </c>
      <c r="F6" s="9"/>
      <c r="G6" s="9"/>
    </row>
    <row r="7" customFormat="false" ht="12.8" hidden="false" customHeight="false" outlineLevel="0" collapsed="false">
      <c r="F7" s="10"/>
    </row>
    <row r="8" s="12" customFormat="true" ht="17.35" hidden="false" customHeight="false" outlineLevel="0" collapsed="false">
      <c r="A8" s="11" t="s">
        <v>4</v>
      </c>
      <c r="B8" s="11"/>
      <c r="C8" s="11"/>
      <c r="F8" s="13" t="n">
        <v>8</v>
      </c>
      <c r="G8" s="14" t="s">
        <v>5</v>
      </c>
    </row>
    <row r="9" customFormat="false" ht="12.8" hidden="false" customHeight="false" outlineLevel="0" collapsed="false">
      <c r="A9" s="15"/>
      <c r="B9" s="15"/>
      <c r="C9" s="15"/>
      <c r="G9" s="15"/>
    </row>
    <row r="10" s="12" customFormat="true" ht="17.35" hidden="false" customHeight="false" outlineLevel="0" collapsed="false">
      <c r="A10" s="11" t="s">
        <v>6</v>
      </c>
      <c r="B10" s="11"/>
      <c r="C10" s="11"/>
      <c r="F10" s="13" t="n">
        <v>1.31</v>
      </c>
      <c r="G10" s="14" t="s">
        <v>7</v>
      </c>
    </row>
    <row r="11" customFormat="false" ht="12.8" hidden="false" customHeight="false" outlineLevel="0" collapsed="false">
      <c r="A11" s="15"/>
      <c r="B11" s="15"/>
      <c r="C11" s="15"/>
      <c r="F11" s="10"/>
      <c r="G11" s="15"/>
    </row>
    <row r="12" s="12" customFormat="true" ht="17.35" hidden="false" customHeight="false" outlineLevel="0" collapsed="false">
      <c r="A12" s="11" t="s">
        <v>8</v>
      </c>
      <c r="B12" s="11"/>
      <c r="C12" s="11"/>
      <c r="F12" s="13" t="n">
        <v>0.54</v>
      </c>
      <c r="G12" s="14" t="s">
        <v>7</v>
      </c>
    </row>
    <row r="13" customFormat="false" ht="12.8" hidden="false" customHeight="false" outlineLevel="0" collapsed="false">
      <c r="A13" s="15"/>
      <c r="B13" s="15"/>
      <c r="C13" s="15"/>
      <c r="F13" s="10"/>
      <c r="G13" s="15"/>
    </row>
    <row r="14" s="12" customFormat="true" ht="17.35" hidden="false" customHeight="false" outlineLevel="0" collapsed="false">
      <c r="A14" s="11" t="s">
        <v>9</v>
      </c>
      <c r="B14" s="11"/>
      <c r="C14" s="11"/>
      <c r="F14" s="13" t="n">
        <v>0</v>
      </c>
      <c r="G14" s="14" t="s">
        <v>7</v>
      </c>
    </row>
    <row r="15" customFormat="false" ht="12.8" hidden="false" customHeight="false" outlineLevel="0" collapsed="false">
      <c r="F15" s="10"/>
    </row>
    <row r="16" s="17" customFormat="true" ht="15" hidden="false" customHeight="false" outlineLevel="0" collapsed="false">
      <c r="A16" s="16" t="s">
        <v>10</v>
      </c>
      <c r="B16" s="16"/>
      <c r="C16" s="16"/>
      <c r="F16" s="18" t="n">
        <f aca="false">SUM(F10*F12)</f>
        <v>0.7074</v>
      </c>
      <c r="G16" s="17" t="s">
        <v>11</v>
      </c>
    </row>
    <row r="17" s="19" customFormat="true" ht="12.8" hidden="true" customHeight="false" outlineLevel="0" collapsed="false">
      <c r="A17" s="19" t="s">
        <v>12</v>
      </c>
      <c r="B17" s="19" t="n">
        <f aca="false">SUM(0.4*F12)</f>
        <v>0.216</v>
      </c>
      <c r="D17" s="19" t="s">
        <v>13</v>
      </c>
      <c r="E17" s="19" t="n">
        <f aca="false">SUM(B17-F14)</f>
        <v>0.216</v>
      </c>
    </row>
    <row r="18" s="19" customFormat="true" ht="12.8" hidden="false" customHeight="false" outlineLevel="0" collapsed="false"/>
    <row r="19" s="19" customFormat="true" ht="14.65" hidden="false" customHeight="false" outlineLevel="0" collapsed="false">
      <c r="A19" s="16" t="s">
        <v>14</v>
      </c>
      <c r="B19" s="16"/>
      <c r="C19" s="16"/>
      <c r="I19" s="20" t="s">
        <v>15</v>
      </c>
      <c r="J19" s="21" t="s">
        <v>16</v>
      </c>
      <c r="K19" s="0"/>
    </row>
    <row r="20" customFormat="false" ht="18.15" hidden="false" customHeight="false" outlineLevel="0" collapsed="false">
      <c r="A20" s="16" t="s">
        <v>17</v>
      </c>
      <c r="B20" s="16"/>
      <c r="C20" s="16"/>
      <c r="D20" s="16"/>
      <c r="E20" s="0" t="s">
        <v>18</v>
      </c>
      <c r="F20" s="22" t="n">
        <v>10.84</v>
      </c>
      <c r="G20" s="23" t="n">
        <f aca="false">SUM(F16*E17*F8*F8*F20)</f>
        <v>106.005417984</v>
      </c>
      <c r="H20" s="24" t="s">
        <v>19</v>
      </c>
      <c r="I20" s="25" t="n">
        <f aca="false">SUM(0.5*G20)</f>
        <v>53.002708992</v>
      </c>
      <c r="J20" s="26" t="n">
        <f aca="false">SUM(0.75*G20)</f>
        <v>79.504063488</v>
      </c>
    </row>
    <row r="21" customFormat="false" ht="18.15" hidden="false" customHeight="false" outlineLevel="0" collapsed="false">
      <c r="A21" s="16" t="s">
        <v>20</v>
      </c>
      <c r="B21" s="16"/>
      <c r="C21" s="16"/>
      <c r="D21" s="16"/>
      <c r="E21" s="0" t="s">
        <v>21</v>
      </c>
      <c r="F21" s="22" t="n">
        <v>13.01</v>
      </c>
      <c r="G21" s="27" t="n">
        <f aca="false">SUM(F16*E17*F8*F8*F21)</f>
        <v>127.226059776</v>
      </c>
      <c r="H21" s="24" t="s">
        <v>19</v>
      </c>
      <c r="I21" s="25" t="n">
        <f aca="false">SUM(0.5*G21)</f>
        <v>63.613029888</v>
      </c>
      <c r="J21" s="26" t="n">
        <f aca="false">SUM(0.75*G21)</f>
        <v>95.419544832</v>
      </c>
    </row>
    <row r="22" customFormat="false" ht="18.15" hidden="false" customHeight="false" outlineLevel="0" collapsed="false">
      <c r="A22" s="16" t="s">
        <v>22</v>
      </c>
      <c r="B22" s="16"/>
      <c r="C22" s="16"/>
      <c r="D22" s="16"/>
      <c r="E22" s="0" t="s">
        <v>23</v>
      </c>
      <c r="F22" s="22" t="n">
        <v>15.89</v>
      </c>
      <c r="G22" s="28" t="n">
        <f aca="false">SUM(F16*E17*F8*F8*F22)</f>
        <v>155.389860864</v>
      </c>
      <c r="H22" s="24" t="s">
        <v>19</v>
      </c>
      <c r="I22" s="29" t="n">
        <f aca="false">SUM(0.5*G22)</f>
        <v>77.694930432</v>
      </c>
      <c r="J22" s="26" t="n">
        <f aca="false">SUM(0.75*G22)</f>
        <v>116.542395648</v>
      </c>
    </row>
    <row r="23" customFormat="false" ht="18.15" hidden="false" customHeight="false" outlineLevel="0" collapsed="false">
      <c r="A23" s="16" t="s">
        <v>24</v>
      </c>
      <c r="B23" s="16"/>
      <c r="C23" s="16"/>
      <c r="D23" s="16"/>
      <c r="E23" s="0" t="s">
        <v>25</v>
      </c>
      <c r="F23" s="22" t="n">
        <v>17.8</v>
      </c>
      <c r="G23" s="30" t="n">
        <f aca="false">SUM(F16*E17*F8*F8*F23)</f>
        <v>174.06793728</v>
      </c>
      <c r="H23" s="24" t="s">
        <v>19</v>
      </c>
      <c r="I23" s="25" t="n">
        <f aca="false">SUM(0.5*G23)</f>
        <v>87.03396864</v>
      </c>
      <c r="J23" s="26" t="n">
        <f aca="false">SUM(0.75*G23)</f>
        <v>130.55095296</v>
      </c>
    </row>
    <row r="24" customFormat="false" ht="18.15" hidden="false" customHeight="false" outlineLevel="0" collapsed="false">
      <c r="A24" s="16" t="s">
        <v>26</v>
      </c>
      <c r="B24" s="16"/>
      <c r="C24" s="16"/>
      <c r="D24" s="16"/>
      <c r="E24" s="0" t="s">
        <v>27</v>
      </c>
      <c r="F24" s="22" t="n">
        <v>19.52</v>
      </c>
      <c r="G24" s="31" t="n">
        <f aca="false">SUM(F16*E17*F8*F8*F24)</f>
        <v>190.887985152</v>
      </c>
      <c r="H24" s="24" t="s">
        <v>19</v>
      </c>
      <c r="I24" s="25" t="n">
        <f aca="false">SUM(0.5*G24)</f>
        <v>95.443992576</v>
      </c>
      <c r="J24" s="26" t="n">
        <f aca="false">SUM(0.75*G24)</f>
        <v>143.165988864</v>
      </c>
    </row>
    <row r="26" customFormat="false" ht="12.8" hidden="false" customHeight="false" outlineLevel="0" collapsed="false">
      <c r="A26" s="32" t="s">
        <v>28</v>
      </c>
      <c r="B26" s="32"/>
      <c r="C26" s="32"/>
      <c r="D26" s="32"/>
      <c r="E26" s="32"/>
      <c r="F26" s="32"/>
    </row>
    <row r="27" customFormat="false" ht="12.8" hidden="false" customHeight="false" outlineLevel="0" collapsed="false">
      <c r="A27" s="33" t="s">
        <v>29</v>
      </c>
      <c r="B27" s="33"/>
      <c r="C27" s="33"/>
      <c r="D27" s="33"/>
      <c r="E27" s="33"/>
      <c r="F27" s="33"/>
    </row>
    <row r="28" customFormat="false" ht="12.8" hidden="false" customHeight="false" outlineLevel="0" collapsed="false">
      <c r="A28" s="33" t="s">
        <v>30</v>
      </c>
      <c r="B28" s="33"/>
      <c r="C28" s="33"/>
      <c r="D28" s="33"/>
      <c r="E28" s="33"/>
      <c r="F28" s="33"/>
    </row>
    <row r="29" customFormat="false" ht="12.8" hidden="false" customHeight="false" outlineLevel="0" collapsed="false">
      <c r="A29" s="33" t="s">
        <v>31</v>
      </c>
      <c r="B29" s="33"/>
      <c r="C29" s="33"/>
      <c r="D29" s="33"/>
      <c r="E29" s="33"/>
      <c r="F29" s="33"/>
    </row>
    <row r="30" customFormat="false" ht="12.8" hidden="false" customHeight="false" outlineLevel="0" collapsed="false">
      <c r="A30" s="33" t="s">
        <v>32</v>
      </c>
      <c r="B30" s="33"/>
      <c r="C30" s="33"/>
      <c r="D30" s="33"/>
      <c r="E30" s="33"/>
      <c r="F30" s="33"/>
    </row>
    <row r="33" customFormat="false" ht="17.35" hidden="false" customHeight="false" outlineLevel="0" collapsed="false">
      <c r="A33" s="34" t="s">
        <v>33</v>
      </c>
      <c r="B33" s="34"/>
      <c r="C33" s="34"/>
      <c r="D33" s="34"/>
      <c r="E33" s="34"/>
      <c r="F33" s="34"/>
      <c r="G33" s="34"/>
      <c r="H33" s="34"/>
      <c r="I33" s="34"/>
      <c r="J33" s="34"/>
      <c r="K33" s="34"/>
    </row>
    <row r="34" customFormat="false" ht="12.8" hidden="false" customHeight="false" outlineLevel="0" collapsed="false">
      <c r="A34" s="19"/>
      <c r="B34" s="19"/>
      <c r="C34" s="19"/>
      <c r="D34" s="19"/>
      <c r="E34" s="19"/>
      <c r="F34" s="19"/>
      <c r="G34" s="19"/>
      <c r="H34" s="19"/>
    </row>
    <row r="35" customFormat="false" ht="12.8" hidden="false" customHeight="false" outlineLevel="0" collapsed="false">
      <c r="A35" s="35" t="s">
        <v>34</v>
      </c>
      <c r="B35" s="35"/>
      <c r="C35" s="35"/>
      <c r="D35" s="19"/>
      <c r="E35" s="36" t="n">
        <f aca="false">SUM(F10)</f>
        <v>1.31</v>
      </c>
      <c r="F35" s="19"/>
      <c r="G35" s="19"/>
      <c r="H35" s="19"/>
    </row>
    <row r="36" customFormat="false" ht="12.8" hidden="false" customHeight="false" outlineLevel="0" collapsed="false">
      <c r="A36" s="35" t="s">
        <v>35</v>
      </c>
      <c r="B36" s="35"/>
      <c r="C36" s="35"/>
      <c r="D36" s="19"/>
      <c r="E36" s="36" t="n">
        <f aca="false">SUM(F12)</f>
        <v>0.54</v>
      </c>
      <c r="G36" s="19"/>
      <c r="H36" s="19"/>
    </row>
    <row r="37" customFormat="false" ht="12.8" hidden="false" customHeight="false" outlineLevel="0" collapsed="false">
      <c r="A37" s="35" t="s">
        <v>36</v>
      </c>
      <c r="B37" s="35"/>
      <c r="C37" s="35"/>
      <c r="D37" s="19"/>
      <c r="E37" s="36" t="n">
        <f aca="false">SUM(F14)</f>
        <v>0</v>
      </c>
      <c r="F37" s="19"/>
      <c r="G37" s="19"/>
      <c r="H37" s="19"/>
    </row>
    <row r="38" customFormat="false" ht="13" hidden="false" customHeight="false" outlineLevel="0" collapsed="false">
      <c r="A38" s="37" t="s">
        <v>37</v>
      </c>
      <c r="B38" s="37"/>
      <c r="C38" s="37"/>
      <c r="D38" s="37"/>
      <c r="E38" s="38" t="n">
        <f aca="false">SUM((0.372*E36)-E37)</f>
        <v>0.20088</v>
      </c>
      <c r="F38" s="19"/>
      <c r="G38" s="19"/>
      <c r="H38" s="19"/>
    </row>
    <row r="39" customFormat="false" ht="13" hidden="false" customHeight="false" outlineLevel="0" collapsed="false">
      <c r="A39" s="37" t="s">
        <v>38</v>
      </c>
      <c r="B39" s="37"/>
      <c r="C39" s="37"/>
      <c r="D39" s="19"/>
      <c r="E39" s="39" t="n">
        <f aca="false">SUM(8.16*E40*E40*E41)</f>
        <v>369.432576</v>
      </c>
      <c r="F39" s="40"/>
      <c r="G39" s="19"/>
      <c r="H39" s="19"/>
    </row>
    <row r="40" customFormat="false" ht="12.8" hidden="false" customHeight="false" outlineLevel="0" collapsed="false">
      <c r="A40" s="35" t="s">
        <v>4</v>
      </c>
      <c r="B40" s="35"/>
      <c r="C40" s="35"/>
      <c r="D40" s="19"/>
      <c r="E40" s="36" t="n">
        <f aca="false">SUM(F8)</f>
        <v>8</v>
      </c>
      <c r="F40" s="19"/>
      <c r="G40" s="19"/>
      <c r="H40" s="19"/>
    </row>
    <row r="41" customFormat="false" ht="12.8" hidden="false" customHeight="false" outlineLevel="0" collapsed="false">
      <c r="A41" s="35" t="s">
        <v>39</v>
      </c>
      <c r="B41" s="35"/>
      <c r="C41" s="35"/>
      <c r="D41" s="19"/>
      <c r="E41" s="36" t="n">
        <f aca="false">SUM(F16)</f>
        <v>0.7074</v>
      </c>
      <c r="F41" s="19"/>
      <c r="G41" s="19"/>
      <c r="H41" s="19"/>
    </row>
    <row r="42" customFormat="false" ht="12.8" hidden="false" customHeight="false" outlineLevel="0" collapsed="false">
      <c r="A42" s="19"/>
      <c r="B42" s="19"/>
      <c r="C42" s="19"/>
      <c r="D42" s="19"/>
      <c r="E42" s="36"/>
      <c r="F42" s="19"/>
      <c r="G42" s="19"/>
      <c r="H42" s="19"/>
    </row>
    <row r="43" customFormat="false" ht="13" hidden="false" customHeight="false" outlineLevel="0" collapsed="false">
      <c r="A43" s="37" t="s">
        <v>40</v>
      </c>
      <c r="B43" s="37"/>
      <c r="C43" s="37"/>
      <c r="D43" s="19"/>
      <c r="E43" s="36"/>
      <c r="F43" s="19"/>
      <c r="G43" s="19"/>
      <c r="H43" s="19"/>
    </row>
    <row r="44" customFormat="false" ht="13" hidden="false" customHeight="false" outlineLevel="0" collapsed="false">
      <c r="A44" s="37" t="s">
        <v>41</v>
      </c>
      <c r="B44" s="37"/>
      <c r="C44" s="37"/>
      <c r="D44" s="19"/>
      <c r="E44" s="36"/>
      <c r="F44" s="19"/>
      <c r="G44" s="19"/>
      <c r="H44" s="19"/>
    </row>
    <row r="45" customFormat="false" ht="14.65" hidden="false" customHeight="false" outlineLevel="0" collapsed="false">
      <c r="A45" s="19"/>
      <c r="B45" s="19"/>
      <c r="C45" s="19"/>
      <c r="D45" s="19"/>
      <c r="E45" s="36"/>
      <c r="F45" s="19"/>
      <c r="G45" s="19"/>
      <c r="H45" s="19"/>
      <c r="J45" s="21" t="s">
        <v>16</v>
      </c>
    </row>
    <row r="46" customFormat="false" ht="18.15" hidden="false" customHeight="false" outlineLevel="0" collapsed="false">
      <c r="A46" s="41" t="s">
        <v>42</v>
      </c>
      <c r="B46" s="41"/>
      <c r="C46" s="41"/>
      <c r="D46" s="41"/>
      <c r="E46" s="41"/>
      <c r="F46" s="41"/>
      <c r="G46" s="41"/>
      <c r="H46" s="42" t="s">
        <v>43</v>
      </c>
      <c r="I46" s="43" t="n">
        <f aca="false">SUM(E38*E39)</f>
        <v>74.21161586688</v>
      </c>
      <c r="J46" s="0" t="n">
        <f aca="false">SUM(I46/50*75)</f>
        <v>111.31742380032</v>
      </c>
    </row>
    <row r="47" customFormat="false" ht="12.8" hidden="false" customHeight="false" outlineLevel="0" collapsed="false">
      <c r="A47" s="19"/>
      <c r="B47" s="19"/>
      <c r="C47" s="19"/>
      <c r="D47" s="19"/>
      <c r="E47" s="19"/>
      <c r="F47" s="19"/>
      <c r="G47" s="19"/>
      <c r="H47" s="19"/>
    </row>
    <row r="48" customFormat="false" ht="12.8" hidden="false" customHeight="false" outlineLevel="0" collapsed="false">
      <c r="A48" s="19"/>
      <c r="B48" s="19"/>
      <c r="C48" s="19"/>
      <c r="D48" s="19"/>
      <c r="E48" s="19"/>
      <c r="F48" s="19"/>
      <c r="G48" s="19"/>
      <c r="H48" s="19"/>
    </row>
    <row r="49" customFormat="false" ht="12.8" hidden="false" customHeight="false" outlineLevel="0" collapsed="false">
      <c r="A49" s="19"/>
      <c r="B49" s="19"/>
      <c r="C49" s="19"/>
      <c r="D49" s="19"/>
      <c r="E49" s="19"/>
      <c r="F49" s="19"/>
      <c r="G49" s="19"/>
      <c r="H49" s="19"/>
    </row>
    <row r="50" customFormat="false" ht="17.35" hidden="false" customHeight="false" outlineLevel="0" collapsed="false">
      <c r="A50" s="34" t="s">
        <v>44</v>
      </c>
      <c r="B50" s="34"/>
      <c r="C50" s="34"/>
      <c r="D50" s="34"/>
      <c r="E50" s="34"/>
      <c r="F50" s="34"/>
      <c r="G50" s="34"/>
      <c r="H50" s="34"/>
      <c r="I50" s="34"/>
      <c r="J50" s="34"/>
      <c r="K50" s="34"/>
    </row>
    <row r="53" customFormat="false" ht="12.8" hidden="false" customHeight="false" outlineLevel="0" collapsed="false">
      <c r="A53" s="0" t="s">
        <v>45</v>
      </c>
      <c r="D53" s="0" t="s">
        <v>46</v>
      </c>
      <c r="E53" s="44" t="n">
        <f aca="false">SUM(F10*0.3937*100)</f>
        <v>51.5747</v>
      </c>
      <c r="F53" s="0" t="s">
        <v>47</v>
      </c>
    </row>
    <row r="54" customFormat="false" ht="12.8" hidden="false" customHeight="false" outlineLevel="0" collapsed="false">
      <c r="E54" s="45"/>
    </row>
    <row r="55" customFormat="false" ht="12.8" hidden="false" customHeight="false" outlineLevel="0" collapsed="false">
      <c r="A55" s="0" t="s">
        <v>48</v>
      </c>
      <c r="D55" s="0" t="s">
        <v>49</v>
      </c>
      <c r="E55" s="44" t="n">
        <f aca="false">SUM(F12*0.3937*100)</f>
        <v>21.2598</v>
      </c>
      <c r="F55" s="0" t="s">
        <v>47</v>
      </c>
    </row>
    <row r="56" customFormat="false" ht="12.8" hidden="false" customHeight="false" outlineLevel="0" collapsed="false">
      <c r="E56" s="45"/>
    </row>
    <row r="57" customFormat="false" ht="12.8" hidden="false" customHeight="false" outlineLevel="0" collapsed="false">
      <c r="A57" s="0" t="s">
        <v>50</v>
      </c>
      <c r="D57" s="0" t="s">
        <v>51</v>
      </c>
      <c r="E57" s="44" t="n">
        <f aca="false">SUM(F14/2.54)</f>
        <v>0</v>
      </c>
      <c r="F57" s="0" t="s">
        <v>47</v>
      </c>
    </row>
    <row r="58" customFormat="false" ht="12.8" hidden="false" customHeight="false" outlineLevel="0" collapsed="false">
      <c r="E58" s="45"/>
    </row>
    <row r="59" customFormat="false" ht="12.8" hidden="false" customHeight="false" outlineLevel="0" collapsed="false">
      <c r="A59" s="0" t="s">
        <v>52</v>
      </c>
      <c r="D59" s="0" t="s">
        <v>53</v>
      </c>
      <c r="E59" s="44" t="n">
        <f aca="false">SUM(F8)</f>
        <v>8</v>
      </c>
      <c r="F59" s="0" t="s">
        <v>54</v>
      </c>
    </row>
    <row r="62" customFormat="false" ht="12.8" hidden="false" customHeight="false" outlineLevel="0" collapsed="false">
      <c r="A62" s="0" t="s">
        <v>55</v>
      </c>
      <c r="C62" s="46" t="s">
        <v>56</v>
      </c>
      <c r="G62" s="26" t="n">
        <f aca="false">SUM((E53*E55)/144)</f>
        <v>7.61435977125</v>
      </c>
      <c r="H62" s="45" t="s">
        <v>57</v>
      </c>
      <c r="I62" s="47"/>
    </row>
    <row r="63" customFormat="false" ht="12.8" hidden="false" customHeight="false" outlineLevel="0" collapsed="false">
      <c r="C63" s="45" t="n">
        <v>144</v>
      </c>
      <c r="G63" s="26"/>
    </row>
    <row r="64" customFormat="false" ht="12.8" hidden="false" customHeight="false" outlineLevel="0" collapsed="false">
      <c r="G64" s="26"/>
    </row>
    <row r="65" customFormat="false" ht="12.8" hidden="false" customHeight="false" outlineLevel="0" collapsed="false">
      <c r="A65" s="0" t="s">
        <v>58</v>
      </c>
      <c r="C65" s="0" t="s">
        <v>59</v>
      </c>
      <c r="G65" s="26" t="n">
        <f aca="false">SUM(3.37*G62*E59*E59)</f>
        <v>1642.2651154632</v>
      </c>
      <c r="H65" s="45" t="s">
        <v>60</v>
      </c>
    </row>
    <row r="68" customFormat="false" ht="12.8" hidden="false" customHeight="false" outlineLevel="0" collapsed="false">
      <c r="A68" s="0" t="s">
        <v>61</v>
      </c>
      <c r="D68" s="0" t="s">
        <v>62</v>
      </c>
      <c r="G68" s="26" t="n">
        <f aca="false">SUM(I68-E57)</f>
        <v>7.866126</v>
      </c>
      <c r="H68" s="45" t="s">
        <v>63</v>
      </c>
      <c r="I68" s="47" t="n">
        <f aca="false">SUM(0.37*E55)</f>
        <v>7.866126</v>
      </c>
    </row>
    <row r="71" customFormat="false" ht="12.8" hidden="false" customHeight="false" outlineLevel="0" collapsed="false">
      <c r="A71" s="16" t="s">
        <v>64</v>
      </c>
      <c r="B71" s="16"/>
      <c r="C71" s="16"/>
      <c r="D71" s="16"/>
      <c r="E71" s="16"/>
      <c r="I71" s="48" t="n">
        <f aca="false">SUM(G65*G68)</f>
        <v>12918.2643236381</v>
      </c>
      <c r="J71" s="45" t="s">
        <v>65</v>
      </c>
    </row>
    <row r="73" customFormat="false" ht="12.8" hidden="false" customHeight="false" outlineLevel="0" collapsed="false">
      <c r="A73" s="16" t="s">
        <v>66</v>
      </c>
      <c r="B73" s="16"/>
      <c r="C73" s="16"/>
      <c r="D73" s="16"/>
      <c r="E73" s="16"/>
      <c r="I73" s="48" t="n">
        <f aca="false">SUM(I71*0.75)</f>
        <v>9688.69824272856</v>
      </c>
      <c r="J73" s="45" t="s">
        <v>65</v>
      </c>
    </row>
    <row r="75" customFormat="false" ht="15" hidden="false" customHeight="false" outlineLevel="0" collapsed="false">
      <c r="A75" s="49" t="s">
        <v>67</v>
      </c>
      <c r="B75" s="49"/>
      <c r="C75" s="49"/>
      <c r="D75" s="49"/>
      <c r="E75" s="49"/>
      <c r="F75" s="49"/>
      <c r="G75" s="49"/>
      <c r="H75" s="49"/>
      <c r="I75" s="49"/>
      <c r="J75" s="49"/>
      <c r="K75" s="49"/>
    </row>
    <row r="77" customFormat="false" ht="12.8" hidden="false" customHeight="false" outlineLevel="0" collapsed="false">
      <c r="A77" s="0" t="s">
        <v>68</v>
      </c>
      <c r="I77" s="26" t="n">
        <f aca="false">SUM(I71/12)</f>
        <v>1076.52202696984</v>
      </c>
      <c r="J77" s="45" t="s">
        <v>69</v>
      </c>
    </row>
    <row r="79" customFormat="false" ht="12.8" hidden="false" customHeight="false" outlineLevel="0" collapsed="false">
      <c r="A79" s="16" t="s">
        <v>70</v>
      </c>
      <c r="B79" s="16"/>
      <c r="C79" s="16"/>
      <c r="D79" s="16"/>
      <c r="E79" s="16"/>
      <c r="I79" s="50" t="n">
        <f aca="false">SUM(I77*0.1383)</f>
        <v>148.882996329929</v>
      </c>
      <c r="J79" s="24" t="s">
        <v>71</v>
      </c>
    </row>
    <row r="81" customFormat="false" ht="12.8" hidden="false" customHeight="false" outlineLevel="0" collapsed="false">
      <c r="A81" s="16" t="s">
        <v>66</v>
      </c>
      <c r="B81" s="16"/>
      <c r="C81" s="16"/>
      <c r="D81" s="16"/>
      <c r="E81" s="16"/>
      <c r="I81" s="50" t="n">
        <f aca="false">SUM(I79*0.75)</f>
        <v>111.662247247447</v>
      </c>
      <c r="J81" s="24" t="s">
        <v>71</v>
      </c>
    </row>
    <row r="83" customFormat="false" ht="12.8" hidden="false" customHeight="false" outlineLevel="0" collapsed="false">
      <c r="A83" s="16" t="s">
        <v>72</v>
      </c>
      <c r="B83" s="16"/>
      <c r="C83" s="16"/>
      <c r="D83" s="16"/>
      <c r="E83" s="16"/>
      <c r="I83" s="50" t="n">
        <f aca="false">SUM(I79*0.5)</f>
        <v>74.4414981649645</v>
      </c>
      <c r="J83" s="24" t="s">
        <v>71</v>
      </c>
    </row>
  </sheetData>
  <mergeCells count="39">
    <mergeCell ref="A1:C1"/>
    <mergeCell ref="H1:J1"/>
    <mergeCell ref="H2:J2"/>
    <mergeCell ref="A4:K4"/>
    <mergeCell ref="E6:G6"/>
    <mergeCell ref="A8:C8"/>
    <mergeCell ref="A10:C10"/>
    <mergeCell ref="A12:C12"/>
    <mergeCell ref="A14:C14"/>
    <mergeCell ref="A16:C16"/>
    <mergeCell ref="A19:C19"/>
    <mergeCell ref="A20:D20"/>
    <mergeCell ref="A21:D21"/>
    <mergeCell ref="A22:D22"/>
    <mergeCell ref="A23:D23"/>
    <mergeCell ref="A24:D24"/>
    <mergeCell ref="A26:F26"/>
    <mergeCell ref="A27:F27"/>
    <mergeCell ref="A28:F28"/>
    <mergeCell ref="A29:F29"/>
    <mergeCell ref="A30:F30"/>
    <mergeCell ref="A33:K33"/>
    <mergeCell ref="A35:C35"/>
    <mergeCell ref="A36:C36"/>
    <mergeCell ref="A37:C37"/>
    <mergeCell ref="A38:D38"/>
    <mergeCell ref="A39:C39"/>
    <mergeCell ref="A40:C40"/>
    <mergeCell ref="A41:C41"/>
    <mergeCell ref="A43:C43"/>
    <mergeCell ref="A44:C44"/>
    <mergeCell ref="A46:G46"/>
    <mergeCell ref="A50:K50"/>
    <mergeCell ref="A71:E71"/>
    <mergeCell ref="A73:E73"/>
    <mergeCell ref="A75:K75"/>
    <mergeCell ref="A79:E79"/>
    <mergeCell ref="A81:E81"/>
    <mergeCell ref="A83:E83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&amp;C&amp;A</oddHeader>
    <oddFooter>&amp;CPagina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923</TotalTime>
  <Application>LibreOffice/5.1.5.2$Windows_x86 LibreOffice_project/7a864d8825610a8c07cfc3bc01dd4fce6a9447e5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2016-04-30T00:43:49Z</dcterms:created>
  <dc:creator/>
  <dc:description/>
  <dc:language>nl-NL</dc:language>
  <cp:lastModifiedBy/>
  <dcterms:modified xsi:type="dcterms:W3CDTF">2016-10-17T12:48:38Z</dcterms:modified>
  <cp:revision>34</cp:revision>
  <dc:subject/>
  <dc:title/>
</cp:coreProperties>
</file>