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ffe4640dfe12ffa/Documents/GRIEND/"/>
    </mc:Choice>
  </mc:AlternateContent>
  <xr:revisionPtr revIDLastSave="0" documentId="8_{2D8FF52D-CE61-4D4C-8F43-C05CDF195855}" xr6:coauthVersionLast="47" xr6:coauthVersionMax="47" xr10:uidLastSave="{00000000-0000-0000-0000-000000000000}"/>
  <bookViews>
    <workbookView xWindow="-108" yWindow="-108" windowWidth="23256" windowHeight="12576" xr2:uid="{02459582-9611-4C5B-894B-4C89E6B47BBE}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Sheet2!$A$1:$N$43</definedName>
    <definedName name="solver_adj" localSheetId="0" hidden="1">Sheet1!$B$3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Sheet1!$B$17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3</definedName>
    <definedName name="solver_ver" localSheetId="0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4" i="1"/>
  <c r="B5" i="1"/>
  <c r="B8" i="1" s="1"/>
  <c r="B11" i="1" l="1"/>
  <c r="B16" i="1" l="1"/>
  <c r="B17" i="1" s="1"/>
  <c r="B10" i="1"/>
  <c r="B18" i="1" l="1"/>
</calcChain>
</file>

<file path=xl/sharedStrings.xml><?xml version="1.0" encoding="utf-8"?>
<sst xmlns="http://schemas.openxmlformats.org/spreadsheetml/2006/main" count="182" uniqueCount="99">
  <si>
    <t>Soortelijke weerstand koper</t>
  </si>
  <si>
    <t>Ohm*m</t>
  </si>
  <si>
    <t>Oppervlak</t>
  </si>
  <si>
    <t>mm2</t>
  </si>
  <si>
    <t>mm</t>
  </si>
  <si>
    <t>Weerstand per meter</t>
  </si>
  <si>
    <t>Ohm/m</t>
  </si>
  <si>
    <t>Lengte enkele reis</t>
  </si>
  <si>
    <t>m</t>
  </si>
  <si>
    <t>Lengte totaal</t>
  </si>
  <si>
    <t>Weerstand totaal</t>
  </si>
  <si>
    <t>Ohm</t>
  </si>
  <si>
    <t>Spanning</t>
  </si>
  <si>
    <t>V</t>
  </si>
  <si>
    <t>Kortsluitstroom</t>
  </si>
  <si>
    <t>A</t>
  </si>
  <si>
    <t>Kortsluitvermogen</t>
  </si>
  <si>
    <t>W</t>
  </si>
  <si>
    <t>Stroom</t>
  </si>
  <si>
    <t>Spanningsverlies</t>
  </si>
  <si>
    <t>%</t>
  </si>
  <si>
    <t>Warmte verlies</t>
  </si>
  <si>
    <t>https://www.energy-solutions.co.uk/technical-information</t>
  </si>
  <si>
    <t>ANL150</t>
  </si>
  <si>
    <t>100s</t>
  </si>
  <si>
    <t>10s</t>
  </si>
  <si>
    <t>1s</t>
  </si>
  <si>
    <t>Cable schedule</t>
  </si>
  <si>
    <t>Fuse ratings</t>
  </si>
  <si>
    <t>Switches</t>
  </si>
  <si>
    <t>Busbars</t>
  </si>
  <si>
    <t>Cable no.</t>
  </si>
  <si>
    <t>Size mm2</t>
  </si>
  <si>
    <t>From</t>
  </si>
  <si>
    <t>To</t>
  </si>
  <si>
    <t>Fuse</t>
  </si>
  <si>
    <t>Function</t>
  </si>
  <si>
    <t>Rating / type</t>
  </si>
  <si>
    <t>Switch</t>
  </si>
  <si>
    <t>Busbar</t>
  </si>
  <si>
    <t>Bengine</t>
  </si>
  <si>
    <t>Fstart</t>
  </si>
  <si>
    <t>Start battery main fuse</t>
  </si>
  <si>
    <t>160A ANL</t>
  </si>
  <si>
    <t>SWengine</t>
  </si>
  <si>
    <t>Engine battery main switch</t>
  </si>
  <si>
    <t>BBengine_un</t>
  </si>
  <si>
    <t>Engine busbar, unswitched</t>
  </si>
  <si>
    <t>Fpv</t>
  </si>
  <si>
    <t>PV charge controller</t>
  </si>
  <si>
    <t>10A Blade</t>
  </si>
  <si>
    <t>SWservice</t>
  </si>
  <si>
    <t>Service battery main switch</t>
  </si>
  <si>
    <t>BBengine_sw</t>
  </si>
  <si>
    <t>Engine busbar, switched</t>
  </si>
  <si>
    <t>PVcontrol</t>
  </si>
  <si>
    <t>Falt</t>
  </si>
  <si>
    <t>Alternator main fuse</t>
  </si>
  <si>
    <t>60A Maxi</t>
  </si>
  <si>
    <t>SWem</t>
  </si>
  <si>
    <t>Emergency crossover switch</t>
  </si>
  <si>
    <t>BBservice</t>
  </si>
  <si>
    <t>Service busbar</t>
  </si>
  <si>
    <t>Fbmvstart</t>
  </si>
  <si>
    <t>Start battery voltage sense</t>
  </si>
  <si>
    <t>1A Blade</t>
  </si>
  <si>
    <t>SWbypass</t>
  </si>
  <si>
    <t>BMS bypass switch</t>
  </si>
  <si>
    <t>BBneg</t>
  </si>
  <si>
    <t>Main negative busbar</t>
  </si>
  <si>
    <t>Fdcdcin</t>
  </si>
  <si>
    <t>DCDC converter input</t>
  </si>
  <si>
    <t>BBdist</t>
  </si>
  <si>
    <t>DC distribution busbar</t>
  </si>
  <si>
    <t>Fdcdcout</t>
  </si>
  <si>
    <t>DCDC converter output</t>
  </si>
  <si>
    <t>Alt</t>
  </si>
  <si>
    <t>Fmpstart</t>
  </si>
  <si>
    <t>Multiplus trickle charge</t>
  </si>
  <si>
    <t>Fdcdist</t>
  </si>
  <si>
    <t>Main fuse DC distribution</t>
  </si>
  <si>
    <t>Fbmvservice</t>
  </si>
  <si>
    <t>Service battery voltage sense</t>
  </si>
  <si>
    <t>Starter</t>
  </si>
  <si>
    <t>Fservice</t>
  </si>
  <si>
    <t>Service battery main fuse</t>
  </si>
  <si>
    <t>DCDC</t>
  </si>
  <si>
    <t>MP</t>
  </si>
  <si>
    <t>Bservice</t>
  </si>
  <si>
    <t>BMVsh</t>
  </si>
  <si>
    <t>BMS</t>
  </si>
  <si>
    <t>DCpanel</t>
  </si>
  <si>
    <t>PV</t>
  </si>
  <si>
    <t>RJ45</t>
  </si>
  <si>
    <t>BMDdis</t>
  </si>
  <si>
    <t>1Pr x 0.75</t>
  </si>
  <si>
    <t>Interieurverlichting</t>
  </si>
  <si>
    <t>Nabvigatieverlochting</t>
  </si>
  <si>
    <t>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</si>
</sst>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1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1"/>
    <xf numFmtId="0" fontId="0" fillId="2" borderId="0" xfId="0" applyFill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0" fontId="2" fillId="0" borderId="1" xfId="0" applyFont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 applyAlignment="1">
      <alignment horizontal="left"/>
    </xf>
    <xf numFmtId="0" fontId="3" fillId="3" borderId="1" xfId="0" applyFont="1" applyFill="1" applyBorder="1"/>
    <xf numFmtId="0" fontId="3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28575</xdr:rowOff>
    </xdr:from>
    <xdr:to>
      <xdr:col>8</xdr:col>
      <xdr:colOff>146685</xdr:colOff>
      <xdr:row>17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B76898-0410-444C-A59D-CF310E353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5" y="28575"/>
          <a:ext cx="3147060" cy="31146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19</xdr:row>
      <xdr:rowOff>152400</xdr:rowOff>
    </xdr:from>
    <xdr:to>
      <xdr:col>19</xdr:col>
      <xdr:colOff>561975</xdr:colOff>
      <xdr:row>23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EF0B5A-5468-474F-BEAE-F1DB55F65288}"/>
            </a:ext>
            <a:ext uri="{147F2762-F138-4A5C-976F-8EAC2B608ADB}">
              <a16:predDERef xmlns:a16="http://schemas.microsoft.com/office/drawing/2014/main" pred="{3AB76898-0410-444C-A59D-CF310E353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3590925"/>
          <a:ext cx="1331595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1906</xdr:colOff>
      <xdr:row>23</xdr:row>
      <xdr:rowOff>106680</xdr:rowOff>
    </xdr:from>
    <xdr:to>
      <xdr:col>6</xdr:col>
      <xdr:colOff>381268</xdr:colOff>
      <xdr:row>50</xdr:row>
      <xdr:rowOff>147764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297122-C478-4258-BD5B-CEB29BBEF557}"/>
            </a:ext>
            <a:ext uri="{147F2762-F138-4A5C-976F-8EAC2B608ADB}">
              <a16:predDERef xmlns:a16="http://schemas.microsoft.com/office/drawing/2014/main" pred="{9CEF0B5A-5468-474F-BEAE-F1DB55F65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6" y="4269105"/>
          <a:ext cx="5237112" cy="4927409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23</xdr:row>
      <xdr:rowOff>152400</xdr:rowOff>
    </xdr:from>
    <xdr:to>
      <xdr:col>16</xdr:col>
      <xdr:colOff>304800</xdr:colOff>
      <xdr:row>66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562642-19CB-4685-A688-DA6EB6ED2C93}"/>
            </a:ext>
            <a:ext uri="{147F2762-F138-4A5C-976F-8EAC2B608ADB}">
              <a16:predDERef xmlns:a16="http://schemas.microsoft.com/office/drawing/2014/main" pred="{37297122-C478-4258-BD5B-CEB29BBEF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05425" y="4314825"/>
          <a:ext cx="5781675" cy="7639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-solutions.co.uk/technical-infor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1C119-DC0F-484B-818D-417B8CA936D6}">
  <dimension ref="A2:AB40"/>
  <sheetViews>
    <sheetView tabSelected="1" zoomScaleNormal="100" workbookViewId="0">
      <selection activeCell="A2" sqref="A2:A19"/>
    </sheetView>
  </sheetViews>
  <sheetFormatPr defaultRowHeight="14.45"/>
  <cols>
    <col min="1" max="1" width="26.28515625" bestFit="1" customWidth="1"/>
    <col min="2" max="2" width="10" bestFit="1" customWidth="1"/>
  </cols>
  <sheetData>
    <row r="2" spans="1:3">
      <c r="A2" s="1" t="s">
        <v>0</v>
      </c>
      <c r="B2" s="2">
        <v>1.7500000000000001E-8</v>
      </c>
      <c r="C2" t="s">
        <v>1</v>
      </c>
    </row>
    <row r="3" spans="1:3">
      <c r="A3" s="1" t="s">
        <v>2</v>
      </c>
      <c r="B3" s="6">
        <v>35</v>
      </c>
      <c r="C3" t="s">
        <v>3</v>
      </c>
    </row>
    <row r="4" spans="1:3">
      <c r="A4" s="1"/>
      <c r="B4" s="3">
        <f>SQRT((4*B3)/PI())</f>
        <v>6.6755811781245455</v>
      </c>
      <c r="C4" t="s">
        <v>4</v>
      </c>
    </row>
    <row r="5" spans="1:3">
      <c r="A5" s="1" t="s">
        <v>5</v>
      </c>
      <c r="B5">
        <f>B2/(B3/1000/1000)</f>
        <v>5.0000000000000001E-4</v>
      </c>
      <c r="C5" t="s">
        <v>6</v>
      </c>
    </row>
    <row r="6" spans="1:3">
      <c r="A6" s="1" t="s">
        <v>7</v>
      </c>
      <c r="B6" s="6">
        <v>9.5</v>
      </c>
      <c r="C6" t="s">
        <v>8</v>
      </c>
    </row>
    <row r="7" spans="1:3">
      <c r="A7" s="1" t="s">
        <v>9</v>
      </c>
      <c r="B7">
        <f>B6*2</f>
        <v>19</v>
      </c>
      <c r="C7" t="s">
        <v>8</v>
      </c>
    </row>
    <row r="8" spans="1:3">
      <c r="A8" s="1" t="s">
        <v>10</v>
      </c>
      <c r="B8">
        <f>B5*B7</f>
        <v>9.4999999999999998E-3</v>
      </c>
      <c r="C8" t="s">
        <v>11</v>
      </c>
    </row>
    <row r="9" spans="1:3">
      <c r="A9" s="1" t="s">
        <v>12</v>
      </c>
      <c r="B9" s="6">
        <v>12</v>
      </c>
      <c r="C9" t="s">
        <v>13</v>
      </c>
    </row>
    <row r="10" spans="1:3">
      <c r="A10" s="1" t="s">
        <v>14</v>
      </c>
      <c r="B10" s="7">
        <f>B9/B8</f>
        <v>1263.1578947368421</v>
      </c>
      <c r="C10" t="s">
        <v>15</v>
      </c>
    </row>
    <row r="11" spans="1:3">
      <c r="A11" s="1" t="s">
        <v>16</v>
      </c>
      <c r="B11" s="7">
        <f>B9^2/B8</f>
        <v>15157.894736842105</v>
      </c>
      <c r="C11" t="s">
        <v>17</v>
      </c>
    </row>
    <row r="12" spans="1:3">
      <c r="A12" s="1"/>
    </row>
    <row r="13" spans="1:3">
      <c r="A13" s="1"/>
    </row>
    <row r="14" spans="1:3">
      <c r="A14" s="1"/>
    </row>
    <row r="15" spans="1:3">
      <c r="A15" s="1" t="s">
        <v>18</v>
      </c>
      <c r="B15" s="6">
        <v>60</v>
      </c>
      <c r="C15" t="s">
        <v>15</v>
      </c>
    </row>
    <row r="16" spans="1:3">
      <c r="A16" s="1" t="s">
        <v>19</v>
      </c>
      <c r="B16" s="4">
        <f>B15*B8</f>
        <v>0.56999999999999995</v>
      </c>
      <c r="C16" t="s">
        <v>13</v>
      </c>
    </row>
    <row r="17" spans="1:6">
      <c r="A17" s="1" t="s">
        <v>19</v>
      </c>
      <c r="B17" s="3">
        <f>B16/B9*100</f>
        <v>4.7499999999999991</v>
      </c>
      <c r="C17" t="s">
        <v>20</v>
      </c>
    </row>
    <row r="18" spans="1:6">
      <c r="A18" s="1" t="s">
        <v>21</v>
      </c>
      <c r="B18" s="3">
        <f>B16*B15</f>
        <v>34.199999999999996</v>
      </c>
      <c r="C18" t="s">
        <v>17</v>
      </c>
    </row>
    <row r="19" spans="1:6">
      <c r="A19" s="1"/>
    </row>
    <row r="28" spans="1:6">
      <c r="F28" s="5" t="s">
        <v>22</v>
      </c>
    </row>
    <row r="36" spans="28:28">
      <c r="AB36" t="s">
        <v>23</v>
      </c>
    </row>
    <row r="38" spans="28:28">
      <c r="AB38" t="s">
        <v>24</v>
      </c>
    </row>
    <row r="39" spans="28:28">
      <c r="AB39" t="s">
        <v>25</v>
      </c>
    </row>
    <row r="40" spans="28:28">
      <c r="AB40" t="s">
        <v>26</v>
      </c>
    </row>
  </sheetData>
  <hyperlinks>
    <hyperlink ref="F28" r:id="rId1" xr:uid="{2221D0BE-52D0-4053-B108-A5CC40096180}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F7789-1B1F-462B-86E1-8B401D157A6A}">
  <sheetPr>
    <pageSetUpPr fitToPage="1"/>
  </sheetPr>
  <dimension ref="A1:N43"/>
  <sheetViews>
    <sheetView topLeftCell="A4" zoomScale="85" zoomScaleNormal="85" workbookViewId="0">
      <selection sqref="A1:N43"/>
    </sheetView>
  </sheetViews>
  <sheetFormatPr defaultRowHeight="14.45"/>
  <cols>
    <col min="1" max="1" width="8.7109375" bestFit="1" customWidth="1"/>
    <col min="2" max="2" width="9.28515625" bestFit="1" customWidth="1"/>
    <col min="3" max="4" width="13.28515625" style="9" bestFit="1" customWidth="1"/>
    <col min="5" max="5" width="1.28515625" style="10" customWidth="1"/>
    <col min="6" max="6" width="12" bestFit="1" customWidth="1"/>
    <col min="7" max="7" width="27.7109375" bestFit="1" customWidth="1"/>
    <col min="8" max="8" width="11.7109375" bestFit="1" customWidth="1"/>
    <col min="9" max="9" width="0.85546875" style="10" customWidth="1"/>
    <col min="10" max="10" width="10.28515625" style="9" bestFit="1" customWidth="1"/>
    <col min="11" max="11" width="26.28515625" style="9" bestFit="1" customWidth="1"/>
    <col min="12" max="12" width="1.140625" style="10" customWidth="1"/>
    <col min="13" max="13" width="13.28515625" style="9" bestFit="1" customWidth="1"/>
    <col min="14" max="14" width="26" style="9" customWidth="1"/>
  </cols>
  <sheetData>
    <row r="1" spans="1:14" ht="18">
      <c r="A1" s="15" t="s">
        <v>27</v>
      </c>
      <c r="B1" s="15"/>
      <c r="C1" s="15"/>
      <c r="D1" s="15"/>
      <c r="E1" s="14"/>
      <c r="F1" s="15" t="s">
        <v>28</v>
      </c>
      <c r="G1" s="15"/>
      <c r="H1" s="15"/>
      <c r="I1" s="14"/>
      <c r="J1" s="15" t="s">
        <v>29</v>
      </c>
      <c r="K1" s="15"/>
      <c r="L1" s="14"/>
      <c r="M1" s="15" t="s">
        <v>30</v>
      </c>
      <c r="N1" s="15"/>
    </row>
    <row r="2" spans="1:14">
      <c r="A2" s="11" t="s">
        <v>31</v>
      </c>
      <c r="B2" s="11" t="s">
        <v>32</v>
      </c>
      <c r="C2" s="11" t="s">
        <v>33</v>
      </c>
      <c r="D2" s="11" t="s">
        <v>34</v>
      </c>
      <c r="E2" s="12"/>
      <c r="F2" s="13" t="s">
        <v>35</v>
      </c>
      <c r="G2" s="13" t="s">
        <v>36</v>
      </c>
      <c r="H2" s="13" t="s">
        <v>37</v>
      </c>
      <c r="I2" s="12"/>
      <c r="J2" s="13" t="s">
        <v>38</v>
      </c>
      <c r="K2" s="13" t="s">
        <v>36</v>
      </c>
      <c r="L2" s="12"/>
      <c r="M2" s="13" t="s">
        <v>39</v>
      </c>
      <c r="N2" s="13" t="s">
        <v>36</v>
      </c>
    </row>
    <row r="3" spans="1:14">
      <c r="A3" s="8">
        <v>1</v>
      </c>
      <c r="B3" s="8">
        <v>25</v>
      </c>
      <c r="C3" s="9" t="s">
        <v>40</v>
      </c>
      <c r="D3" s="9" t="s">
        <v>41</v>
      </c>
      <c r="F3" t="s">
        <v>41</v>
      </c>
      <c r="G3" t="s">
        <v>42</v>
      </c>
      <c r="H3" t="s">
        <v>43</v>
      </c>
      <c r="J3" s="9" t="s">
        <v>44</v>
      </c>
      <c r="K3" s="9" t="s">
        <v>45</v>
      </c>
      <c r="M3" s="9" t="s">
        <v>46</v>
      </c>
      <c r="N3" s="9" t="s">
        <v>47</v>
      </c>
    </row>
    <row r="4" spans="1:14">
      <c r="A4" s="8">
        <v>2</v>
      </c>
      <c r="B4" s="8">
        <v>25</v>
      </c>
      <c r="C4" s="9" t="s">
        <v>41</v>
      </c>
      <c r="D4" s="9" t="s">
        <v>46</v>
      </c>
      <c r="F4" t="s">
        <v>48</v>
      </c>
      <c r="G4" t="s">
        <v>49</v>
      </c>
      <c r="H4" t="s">
        <v>50</v>
      </c>
      <c r="J4" s="9" t="s">
        <v>51</v>
      </c>
      <c r="K4" s="9" t="s">
        <v>52</v>
      </c>
      <c r="M4" s="9" t="s">
        <v>53</v>
      </c>
      <c r="N4" s="9" t="s">
        <v>54</v>
      </c>
    </row>
    <row r="5" spans="1:14">
      <c r="A5" s="8">
        <v>3</v>
      </c>
      <c r="B5" s="8">
        <v>4</v>
      </c>
      <c r="C5" s="9" t="s">
        <v>55</v>
      </c>
      <c r="D5" s="9" t="s">
        <v>48</v>
      </c>
      <c r="F5" t="s">
        <v>56</v>
      </c>
      <c r="G5" t="s">
        <v>57</v>
      </c>
      <c r="H5" t="s">
        <v>58</v>
      </c>
      <c r="J5" s="9" t="s">
        <v>59</v>
      </c>
      <c r="K5" s="9" t="s">
        <v>60</v>
      </c>
      <c r="M5" s="9" t="s">
        <v>61</v>
      </c>
      <c r="N5" s="9" t="s">
        <v>62</v>
      </c>
    </row>
    <row r="6" spans="1:14">
      <c r="A6" s="8">
        <v>4</v>
      </c>
      <c r="B6" s="8">
        <v>4</v>
      </c>
      <c r="C6" s="9" t="s">
        <v>48</v>
      </c>
      <c r="D6" s="9" t="s">
        <v>46</v>
      </c>
      <c r="F6" t="s">
        <v>63</v>
      </c>
      <c r="G6" t="s">
        <v>64</v>
      </c>
      <c r="H6" t="s">
        <v>65</v>
      </c>
      <c r="J6" s="9" t="s">
        <v>66</v>
      </c>
      <c r="K6" s="9" t="s">
        <v>67</v>
      </c>
      <c r="M6" s="9" t="s">
        <v>68</v>
      </c>
      <c r="N6" s="9" t="s">
        <v>69</v>
      </c>
    </row>
    <row r="7" spans="1:14">
      <c r="A7" s="8">
        <v>5</v>
      </c>
      <c r="B7" s="8">
        <v>16</v>
      </c>
      <c r="C7" s="9" t="s">
        <v>46</v>
      </c>
      <c r="D7" s="9" t="s">
        <v>56</v>
      </c>
      <c r="F7" t="s">
        <v>70</v>
      </c>
      <c r="G7" t="s">
        <v>71</v>
      </c>
      <c r="H7" t="s">
        <v>58</v>
      </c>
      <c r="M7" s="9" t="s">
        <v>72</v>
      </c>
      <c r="N7" s="9" t="s">
        <v>73</v>
      </c>
    </row>
    <row r="8" spans="1:14">
      <c r="A8" s="8">
        <v>6</v>
      </c>
      <c r="B8" s="8">
        <v>25</v>
      </c>
      <c r="C8" s="9" t="s">
        <v>46</v>
      </c>
      <c r="D8" s="9" t="s">
        <v>44</v>
      </c>
      <c r="F8" t="s">
        <v>74</v>
      </c>
      <c r="G8" t="s">
        <v>75</v>
      </c>
      <c r="H8" t="s">
        <v>58</v>
      </c>
    </row>
    <row r="9" spans="1:14">
      <c r="A9" s="8">
        <v>7</v>
      </c>
      <c r="B9" s="8">
        <v>16</v>
      </c>
      <c r="C9" s="9" t="s">
        <v>56</v>
      </c>
      <c r="D9" s="9" t="s">
        <v>76</v>
      </c>
      <c r="F9" t="s">
        <v>77</v>
      </c>
      <c r="G9" t="s">
        <v>78</v>
      </c>
      <c r="H9" t="s">
        <v>50</v>
      </c>
    </row>
    <row r="10" spans="1:14">
      <c r="A10" s="8">
        <v>8</v>
      </c>
      <c r="B10" s="8">
        <v>16</v>
      </c>
      <c r="C10" s="9" t="s">
        <v>53</v>
      </c>
      <c r="D10" s="9" t="s">
        <v>70</v>
      </c>
      <c r="F10" t="s">
        <v>79</v>
      </c>
      <c r="G10" t="s">
        <v>80</v>
      </c>
      <c r="H10" t="s">
        <v>58</v>
      </c>
    </row>
    <row r="11" spans="1:14">
      <c r="A11" s="8">
        <v>9</v>
      </c>
      <c r="B11" s="8">
        <v>25</v>
      </c>
      <c r="C11" s="9" t="s">
        <v>44</v>
      </c>
      <c r="D11" s="9" t="s">
        <v>53</v>
      </c>
      <c r="F11" t="s">
        <v>81</v>
      </c>
      <c r="G11" t="s">
        <v>82</v>
      </c>
      <c r="H11" t="s">
        <v>65</v>
      </c>
    </row>
    <row r="12" spans="1:14">
      <c r="A12" s="8">
        <v>10</v>
      </c>
      <c r="B12" s="8">
        <v>25</v>
      </c>
      <c r="C12" s="9" t="s">
        <v>53</v>
      </c>
      <c r="D12" s="9" t="s">
        <v>83</v>
      </c>
      <c r="F12" t="s">
        <v>84</v>
      </c>
      <c r="G12" t="s">
        <v>85</v>
      </c>
      <c r="H12" t="s">
        <v>43</v>
      </c>
    </row>
    <row r="13" spans="1:14">
      <c r="A13" s="8">
        <v>11</v>
      </c>
      <c r="B13" s="8">
        <v>16</v>
      </c>
      <c r="C13" s="9" t="s">
        <v>70</v>
      </c>
      <c r="D13" s="9" t="s">
        <v>86</v>
      </c>
    </row>
    <row r="14" spans="1:14">
      <c r="A14" s="8">
        <v>12</v>
      </c>
      <c r="B14" s="8">
        <v>6</v>
      </c>
      <c r="C14" s="9" t="s">
        <v>77</v>
      </c>
      <c r="D14" s="9" t="s">
        <v>87</v>
      </c>
    </row>
    <row r="15" spans="1:14">
      <c r="A15" s="8">
        <v>13</v>
      </c>
      <c r="B15" s="8">
        <v>25</v>
      </c>
      <c r="C15" s="9" t="s">
        <v>87</v>
      </c>
      <c r="D15" s="9" t="s">
        <v>61</v>
      </c>
    </row>
    <row r="16" spans="1:14">
      <c r="A16" s="8">
        <v>14</v>
      </c>
      <c r="B16" s="8">
        <v>25</v>
      </c>
      <c r="C16" s="9" t="s">
        <v>53</v>
      </c>
      <c r="D16" s="9" t="s">
        <v>59</v>
      </c>
    </row>
    <row r="17" spans="1:4">
      <c r="A17" s="8">
        <v>15</v>
      </c>
      <c r="B17" s="8">
        <v>25</v>
      </c>
      <c r="C17" s="9" t="s">
        <v>59</v>
      </c>
      <c r="D17" s="9" t="s">
        <v>61</v>
      </c>
    </row>
    <row r="18" spans="1:4">
      <c r="A18" s="8">
        <v>16</v>
      </c>
      <c r="B18" s="8">
        <v>16</v>
      </c>
      <c r="C18" s="9" t="s">
        <v>86</v>
      </c>
      <c r="D18" s="9" t="s">
        <v>74</v>
      </c>
    </row>
    <row r="19" spans="1:4">
      <c r="A19" s="8">
        <v>17</v>
      </c>
      <c r="B19" s="8">
        <v>16</v>
      </c>
      <c r="C19" s="9" t="s">
        <v>79</v>
      </c>
      <c r="D19" s="9" t="s">
        <v>72</v>
      </c>
    </row>
    <row r="20" spans="1:4">
      <c r="A20" s="8">
        <v>18</v>
      </c>
      <c r="B20" s="8">
        <v>25</v>
      </c>
      <c r="C20" s="9" t="s">
        <v>61</v>
      </c>
      <c r="D20" s="9" t="s">
        <v>51</v>
      </c>
    </row>
    <row r="21" spans="1:4">
      <c r="A21" s="8">
        <v>19</v>
      </c>
      <c r="B21" s="8">
        <v>25</v>
      </c>
      <c r="C21" s="9" t="s">
        <v>51</v>
      </c>
      <c r="D21" s="9" t="s">
        <v>84</v>
      </c>
    </row>
    <row r="22" spans="1:4">
      <c r="A22" s="8">
        <v>20</v>
      </c>
      <c r="B22" s="8">
        <v>25</v>
      </c>
      <c r="C22" s="9" t="s">
        <v>84</v>
      </c>
      <c r="D22" s="9" t="s">
        <v>88</v>
      </c>
    </row>
    <row r="23" spans="1:4">
      <c r="A23" s="8">
        <v>21</v>
      </c>
      <c r="B23" s="8">
        <v>25</v>
      </c>
      <c r="C23" s="9" t="s">
        <v>88</v>
      </c>
      <c r="D23" s="9" t="s">
        <v>89</v>
      </c>
    </row>
    <row r="24" spans="1:4">
      <c r="A24" s="8">
        <v>22</v>
      </c>
      <c r="B24" s="8">
        <v>25</v>
      </c>
      <c r="C24" s="9" t="s">
        <v>66</v>
      </c>
      <c r="D24" s="9" t="s">
        <v>90</v>
      </c>
    </row>
    <row r="25" spans="1:4">
      <c r="A25" s="8">
        <v>23</v>
      </c>
      <c r="B25" s="8">
        <v>25</v>
      </c>
      <c r="C25" s="9" t="s">
        <v>66</v>
      </c>
      <c r="D25" s="9" t="s">
        <v>90</v>
      </c>
    </row>
    <row r="26" spans="1:4">
      <c r="A26" s="8">
        <v>24</v>
      </c>
      <c r="B26" s="8">
        <v>25</v>
      </c>
      <c r="C26" s="9" t="s">
        <v>66</v>
      </c>
      <c r="D26" s="9" t="s">
        <v>89</v>
      </c>
    </row>
    <row r="27" spans="1:4">
      <c r="A27" s="8">
        <v>25</v>
      </c>
      <c r="B27" s="8">
        <v>25</v>
      </c>
      <c r="C27" s="9" t="s">
        <v>66</v>
      </c>
      <c r="D27" s="9" t="s">
        <v>68</v>
      </c>
    </row>
    <row r="28" spans="1:4">
      <c r="A28" s="8">
        <v>26</v>
      </c>
      <c r="B28" s="8">
        <v>25</v>
      </c>
      <c r="C28" s="9" t="s">
        <v>40</v>
      </c>
      <c r="D28" s="9" t="s">
        <v>68</v>
      </c>
    </row>
    <row r="29" spans="1:4">
      <c r="A29" s="8">
        <v>27</v>
      </c>
      <c r="B29" s="8">
        <v>16</v>
      </c>
      <c r="C29" s="9" t="s">
        <v>86</v>
      </c>
      <c r="D29" s="9" t="s">
        <v>68</v>
      </c>
    </row>
    <row r="30" spans="1:4">
      <c r="A30" s="8">
        <v>28</v>
      </c>
      <c r="B30" s="8">
        <v>25</v>
      </c>
      <c r="C30" s="9" t="s">
        <v>87</v>
      </c>
      <c r="D30" s="9" t="s">
        <v>68</v>
      </c>
    </row>
    <row r="31" spans="1:4">
      <c r="A31" s="8">
        <v>29</v>
      </c>
      <c r="B31" s="8">
        <v>16</v>
      </c>
      <c r="C31" s="9" t="s">
        <v>72</v>
      </c>
      <c r="D31" s="9" t="s">
        <v>68</v>
      </c>
    </row>
    <row r="32" spans="1:4">
      <c r="A32" s="8">
        <v>30</v>
      </c>
      <c r="B32" s="8">
        <v>50</v>
      </c>
      <c r="C32" s="9" t="s">
        <v>83</v>
      </c>
      <c r="D32" s="9" t="s">
        <v>40</v>
      </c>
    </row>
    <row r="33" spans="1:4">
      <c r="A33" s="8">
        <v>31</v>
      </c>
      <c r="B33" s="8">
        <v>4</v>
      </c>
      <c r="C33" s="9" t="s">
        <v>55</v>
      </c>
      <c r="D33" s="9" t="s">
        <v>68</v>
      </c>
    </row>
    <row r="34" spans="1:4">
      <c r="A34" s="8">
        <v>32</v>
      </c>
      <c r="B34" s="8">
        <v>16</v>
      </c>
      <c r="C34" s="9" t="s">
        <v>61</v>
      </c>
      <c r="D34" s="9" t="s">
        <v>74</v>
      </c>
    </row>
    <row r="35" spans="1:4">
      <c r="A35" s="8">
        <v>33</v>
      </c>
      <c r="B35" s="8">
        <v>16</v>
      </c>
      <c r="C35" s="9" t="s">
        <v>61</v>
      </c>
      <c r="D35" s="9" t="s">
        <v>79</v>
      </c>
    </row>
    <row r="36" spans="1:4">
      <c r="A36" s="8">
        <v>34</v>
      </c>
      <c r="B36" s="8">
        <v>16</v>
      </c>
      <c r="C36" s="9" t="s">
        <v>72</v>
      </c>
      <c r="D36" s="9" t="s">
        <v>91</v>
      </c>
    </row>
    <row r="37" spans="1:4">
      <c r="A37" s="8">
        <v>35</v>
      </c>
      <c r="B37" s="8">
        <v>1</v>
      </c>
      <c r="C37" s="9" t="s">
        <v>84</v>
      </c>
      <c r="D37" s="9" t="s">
        <v>81</v>
      </c>
    </row>
    <row r="38" spans="1:4">
      <c r="A38" s="8">
        <v>36</v>
      </c>
      <c r="B38" s="8">
        <v>1</v>
      </c>
      <c r="C38" s="9" t="s">
        <v>81</v>
      </c>
      <c r="D38" s="9" t="s">
        <v>89</v>
      </c>
    </row>
    <row r="39" spans="1:4">
      <c r="A39" s="8">
        <v>37</v>
      </c>
      <c r="B39" s="8">
        <v>1</v>
      </c>
      <c r="C39" s="9" t="s">
        <v>63</v>
      </c>
      <c r="D39" s="9" t="s">
        <v>89</v>
      </c>
    </row>
    <row r="40" spans="1:4">
      <c r="A40" s="8">
        <v>38</v>
      </c>
      <c r="B40" s="8">
        <v>1</v>
      </c>
      <c r="C40" s="9" t="s">
        <v>46</v>
      </c>
      <c r="D40" s="9" t="s">
        <v>63</v>
      </c>
    </row>
    <row r="41" spans="1:4">
      <c r="A41" s="8">
        <v>39</v>
      </c>
      <c r="B41" s="8">
        <v>4</v>
      </c>
      <c r="C41" s="9" t="s">
        <v>92</v>
      </c>
      <c r="D41" s="9" t="s">
        <v>55</v>
      </c>
    </row>
    <row r="42" spans="1:4">
      <c r="A42" s="8">
        <v>40</v>
      </c>
      <c r="B42" s="8" t="s">
        <v>93</v>
      </c>
      <c r="C42" s="9" t="s">
        <v>89</v>
      </c>
      <c r="D42" s="9" t="s">
        <v>94</v>
      </c>
    </row>
    <row r="43" spans="1:4">
      <c r="A43" s="8">
        <v>41</v>
      </c>
      <c r="B43" t="s">
        <v>95</v>
      </c>
      <c r="C43" s="9" t="s">
        <v>87</v>
      </c>
      <c r="D43" s="9" t="s">
        <v>86</v>
      </c>
    </row>
  </sheetData>
  <sortState xmlns:xlrd2="http://schemas.microsoft.com/office/spreadsheetml/2017/richdata2" ref="G3:H22">
    <sortCondition ref="G3:G22"/>
  </sortState>
  <mergeCells count="4">
    <mergeCell ref="A1:D1"/>
    <mergeCell ref="F1:H1"/>
    <mergeCell ref="J1:K1"/>
    <mergeCell ref="M1:N1"/>
  </mergeCells>
  <printOptions gridLines="1"/>
  <pageMargins left="0" right="0" top="0" bottom="0" header="0.31496062992125984" footer="0.31496062992125984"/>
  <pageSetup paperSize="9" scale="8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9AA9-F3BA-4224-99AD-7B51C75D4E50}">
  <dimension ref="A1:A3"/>
  <sheetViews>
    <sheetView zoomScale="145" zoomScaleNormal="145" workbookViewId="0">
      <selection activeCell="A4" sqref="A4"/>
    </sheetView>
  </sheetViews>
  <sheetFormatPr defaultRowHeight="14.4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Maarten</dc:creator>
  <cp:keywords/>
  <dc:description/>
  <cp:lastModifiedBy/>
  <cp:revision/>
  <dcterms:created xsi:type="dcterms:W3CDTF">2021-10-25T08:36:11Z</dcterms:created>
  <dcterms:modified xsi:type="dcterms:W3CDTF">2023-06-16T08:35:58Z</dcterms:modified>
  <cp:category/>
  <cp:contentStatus/>
</cp:coreProperties>
</file>