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BS2011\RedirectedFolders\Mtonino\Desktop\boot\"/>
    </mc:Choice>
  </mc:AlternateContent>
  <bookViews>
    <workbookView xWindow="0" yWindow="0" windowWidth="19200" windowHeight="8020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5" i="1"/>
  <c r="F6" i="1"/>
  <c r="E30" i="1" l="1"/>
  <c r="J5" i="1" l="1"/>
  <c r="F29" i="1"/>
  <c r="H29" i="1" s="1"/>
  <c r="J29" i="1" l="1"/>
  <c r="L29" i="1"/>
  <c r="N29" i="1"/>
  <c r="N8" i="1"/>
  <c r="N9" i="1"/>
  <c r="N10" i="1"/>
  <c r="N11" i="1"/>
  <c r="N15" i="1"/>
  <c r="N5" i="1"/>
  <c r="H26" i="1"/>
  <c r="N17" i="1"/>
  <c r="N18" i="1"/>
  <c r="N19" i="1"/>
  <c r="N20" i="1"/>
  <c r="N26" i="1" l="1"/>
  <c r="N27" i="1"/>
  <c r="H27" i="1"/>
  <c r="N28" i="1"/>
  <c r="H28" i="1"/>
  <c r="H25" i="1"/>
  <c r="N25" i="1"/>
  <c r="J25" i="1"/>
  <c r="J26" i="1"/>
  <c r="J27" i="1"/>
  <c r="J28" i="1"/>
  <c r="L5" i="1"/>
  <c r="L8" i="1"/>
  <c r="L9" i="1"/>
  <c r="L10" i="1"/>
  <c r="L11" i="1"/>
  <c r="L15" i="1"/>
  <c r="L17" i="1"/>
  <c r="L18" i="1"/>
  <c r="L19" i="1"/>
  <c r="L20" i="1"/>
  <c r="L25" i="1"/>
  <c r="L26" i="1"/>
  <c r="L27" i="1"/>
  <c r="L28" i="1"/>
  <c r="J18" i="1"/>
  <c r="L22" i="1"/>
  <c r="H20" i="1"/>
  <c r="H19" i="1"/>
  <c r="H18" i="1"/>
  <c r="H17" i="1"/>
  <c r="L16" i="1"/>
  <c r="H15" i="1"/>
  <c r="J15" i="1"/>
  <c r="N14" i="1"/>
  <c r="L13" i="1"/>
  <c r="L12" i="1"/>
  <c r="H11" i="1"/>
  <c r="J11" i="1"/>
  <c r="H10" i="1"/>
  <c r="J10" i="1"/>
  <c r="H9" i="1"/>
  <c r="J9" i="1"/>
  <c r="H8" i="1"/>
  <c r="J8" i="1"/>
  <c r="F7" i="1"/>
  <c r="L7" i="1" s="1"/>
  <c r="H5" i="1"/>
  <c r="J12" i="1" l="1"/>
  <c r="N12" i="1"/>
  <c r="J13" i="1"/>
  <c r="N13" i="1"/>
  <c r="H16" i="1"/>
  <c r="N16" i="1"/>
  <c r="H24" i="1"/>
  <c r="N24" i="1"/>
  <c r="J14" i="1"/>
  <c r="H22" i="1"/>
  <c r="N22" i="1"/>
  <c r="J22" i="1"/>
  <c r="H23" i="1"/>
  <c r="N23" i="1"/>
  <c r="N6" i="1"/>
  <c r="J7" i="1"/>
  <c r="N7" i="1"/>
  <c r="H7" i="1"/>
  <c r="H12" i="1"/>
  <c r="H13" i="1"/>
  <c r="H14" i="1"/>
  <c r="L24" i="1"/>
  <c r="L14" i="1"/>
  <c r="F30" i="1"/>
  <c r="H21" i="1"/>
  <c r="N21" i="1"/>
  <c r="L23" i="1"/>
  <c r="L21" i="1"/>
  <c r="J21" i="1"/>
  <c r="J17" i="1"/>
  <c r="J24" i="1"/>
  <c r="J20" i="1"/>
  <c r="J16" i="1"/>
  <c r="J23" i="1"/>
  <c r="J19" i="1"/>
  <c r="H30" i="1" l="1"/>
  <c r="L30" i="1"/>
  <c r="N30" i="1"/>
  <c r="J30" i="1"/>
  <c r="J31" i="1" l="1"/>
  <c r="H40" i="1" s="1"/>
  <c r="G34" i="1"/>
  <c r="N34" i="1"/>
  <c r="N31" i="1"/>
  <c r="L34" i="1"/>
  <c r="L31" i="1"/>
</calcChain>
</file>

<file path=xl/comments1.xml><?xml version="1.0" encoding="utf-8"?>
<comments xmlns="http://schemas.openxmlformats.org/spreadsheetml/2006/main">
  <authors>
    <author>Michel Tonino</author>
  </authors>
  <commentList>
    <comment ref="J31" authorId="0" shapeId="0">
      <text>
        <r>
          <rPr>
            <b/>
            <sz val="9"/>
            <color indexed="81"/>
            <rFont val="Tahoma"/>
            <family val="2"/>
          </rPr>
          <t>Michel Tonino: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<sst xmlns="http://schemas.openxmlformats.org/spreadsheetml/2006/main" count="82" uniqueCount="71">
  <si>
    <t>electra verbruik Winner 1120</t>
  </si>
  <si>
    <t>Watt</t>
  </si>
  <si>
    <t>vermogen</t>
  </si>
  <si>
    <t>verbruik</t>
  </si>
  <si>
    <t>stroom-</t>
  </si>
  <si>
    <t>3 kleuren toplicht LED</t>
  </si>
  <si>
    <t>ankerlicht</t>
  </si>
  <si>
    <t>marinfoon stand by</t>
  </si>
  <si>
    <t>marifoon zenden</t>
  </si>
  <si>
    <t>GPS</t>
  </si>
  <si>
    <t>Dieptemeter</t>
  </si>
  <si>
    <t>Log</t>
  </si>
  <si>
    <t>windset</t>
  </si>
  <si>
    <t>navtex</t>
  </si>
  <si>
    <t>plotter</t>
  </si>
  <si>
    <t>autopilot</t>
  </si>
  <si>
    <t>radar</t>
  </si>
  <si>
    <t>ais</t>
  </si>
  <si>
    <t>drinkwaterpomp</t>
  </si>
  <si>
    <t>electrische lenspomp</t>
  </si>
  <si>
    <t>koelkast</t>
  </si>
  <si>
    <t>radio</t>
  </si>
  <si>
    <t>interieurverlichting LED</t>
  </si>
  <si>
    <t>opwekken dmv  zonnepaneel</t>
  </si>
  <si>
    <t>laptop</t>
  </si>
  <si>
    <t>SSB radio</t>
  </si>
  <si>
    <t>watermaker</t>
  </si>
  <si>
    <t>opladen Ipad/telefoon</t>
  </si>
  <si>
    <t>satelliet telefoon opladen</t>
  </si>
  <si>
    <t>totaal</t>
  </si>
  <si>
    <t>dag</t>
  </si>
  <si>
    <t>ankeren</t>
  </si>
  <si>
    <t>varen</t>
  </si>
  <si>
    <t>dag/nacht</t>
  </si>
  <si>
    <t>voltage</t>
  </si>
  <si>
    <t>instrumenten verlichting</t>
  </si>
  <si>
    <t>opmerking gebruik</t>
  </si>
  <si>
    <t>alleen in kustgebieden</t>
  </si>
  <si>
    <t>idem</t>
  </si>
  <si>
    <t>24 u p dag</t>
  </si>
  <si>
    <t>bij oversteek 15 min per uur</t>
  </si>
  <si>
    <t>bij slecht weer</t>
  </si>
  <si>
    <t>voetpomp zout water voor aafswas?</t>
  </si>
  <si>
    <t>bij oversteek snachts uit</t>
  </si>
  <si>
    <t>overdag uitzetten</t>
  </si>
  <si>
    <t>1 maal per 2 dagen 25 l</t>
  </si>
  <si>
    <t>watermaker radioactief afval en ziektekiemen filter?</t>
  </si>
  <si>
    <t>Wp</t>
  </si>
  <si>
    <t>verbruik per 24 h:</t>
  </si>
  <si>
    <t xml:space="preserve">te installeren </t>
  </si>
  <si>
    <t>geinstalleerd</t>
  </si>
  <si>
    <t>114 WP</t>
  </si>
  <si>
    <t>resteert</t>
  </si>
  <si>
    <t>oversteek</t>
  </si>
  <si>
    <t>kustgebied</t>
  </si>
  <si>
    <t>nacht</t>
  </si>
  <si>
    <t>A</t>
  </si>
  <si>
    <t>Ah</t>
  </si>
  <si>
    <t># uur</t>
  </si>
  <si>
    <t>op buiskap</t>
  </si>
  <si>
    <t>laadstroom dynamo</t>
  </si>
  <si>
    <t>max laden per dag</t>
  </si>
  <si>
    <t>checken!</t>
  </si>
  <si>
    <t>oplaaduren/dag</t>
  </si>
  <si>
    <t>nog te checken stroom</t>
  </si>
  <si>
    <t>ankerlier</t>
  </si>
  <si>
    <t>alleen met motor aan</t>
  </si>
  <si>
    <t>capaciteit nodig</t>
  </si>
  <si>
    <t>400 Wp</t>
  </si>
  <si>
    <t>286 Wp</t>
  </si>
  <si>
    <t>2 maal 100 Wp zijkant en 100 Wp op bimini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</si>
</sst>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/>
      <right style="thin">
        <color indexed="0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0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2" fontId="0" fillId="0" borderId="1" xfId="1" applyNumberFormat="1" applyFont="1" applyBorder="1" applyAlignment="1">
      <alignment horizontal="center" vertical="center"/>
    </xf>
    <xf numFmtId="0" fontId="0" fillId="0" borderId="7" xfId="1" applyFont="1" applyBorder="1"/>
    <xf numFmtId="0" fontId="0" fillId="0" borderId="2" xfId="1" applyFont="1" applyBorder="1"/>
    <xf numFmtId="0" fontId="0" fillId="0" borderId="3" xfId="1" applyFont="1" applyBorder="1"/>
    <xf numFmtId="2" fontId="0" fillId="2" borderId="1" xfId="1" applyNumberFormat="1" applyFont="1" applyFill="1" applyBorder="1" applyAlignment="1">
      <alignment horizontal="center" vertical="center"/>
    </xf>
    <xf numFmtId="2" fontId="0" fillId="0" borderId="1" xfId="1" applyNumberFormat="1" applyFont="1" applyBorder="1"/>
    <xf numFmtId="2" fontId="0" fillId="4" borderId="1" xfId="1" applyNumberFormat="1" applyFont="1" applyFill="1" applyBorder="1" applyAlignment="1">
      <alignment horizontal="center" vertical="center"/>
    </xf>
    <xf numFmtId="0" fontId="0" fillId="4" borderId="7" xfId="1" applyFont="1" applyFill="1" applyBorder="1"/>
    <xf numFmtId="0" fontId="0" fillId="4" borderId="2" xfId="1" applyFont="1" applyFill="1" applyBorder="1"/>
    <xf numFmtId="0" fontId="0" fillId="4" borderId="3" xfId="1" applyFont="1" applyFill="1" applyBorder="1"/>
    <xf numFmtId="0" fontId="0" fillId="3" borderId="8" xfId="1" applyFont="1" applyFill="1" applyBorder="1"/>
    <xf numFmtId="0" fontId="0" fillId="3" borderId="9" xfId="1" applyFont="1" applyFill="1" applyBorder="1"/>
    <xf numFmtId="0" fontId="0" fillId="3" borderId="10" xfId="1" applyFont="1" applyFill="1" applyBorder="1"/>
    <xf numFmtId="0" fontId="0" fillId="3" borderId="11" xfId="1" applyFont="1" applyFill="1" applyBorder="1"/>
    <xf numFmtId="0" fontId="0" fillId="3" borderId="12" xfId="1" applyFont="1" applyFill="1" applyBorder="1"/>
    <xf numFmtId="0" fontId="0" fillId="3" borderId="13" xfId="1" applyFont="1" applyFill="1" applyBorder="1"/>
    <xf numFmtId="2" fontId="0" fillId="2" borderId="1" xfId="1" applyNumberFormat="1" applyFont="1" applyFill="1" applyBorder="1" applyAlignment="1">
      <alignment horizontal="center"/>
    </xf>
    <xf numFmtId="0" fontId="0" fillId="5" borderId="7" xfId="1" applyFont="1" applyFill="1" applyBorder="1"/>
    <xf numFmtId="0" fontId="0" fillId="5" borderId="2" xfId="1" applyFont="1" applyFill="1" applyBorder="1"/>
    <xf numFmtId="0" fontId="0" fillId="5" borderId="3" xfId="1" applyFont="1" applyFill="1" applyBorder="1"/>
    <xf numFmtId="2" fontId="0" fillId="5" borderId="1" xfId="1" applyNumberFormat="1" applyFont="1" applyFill="1" applyBorder="1" applyAlignment="1">
      <alignment horizontal="center" vertical="center"/>
    </xf>
    <xf numFmtId="2" fontId="0" fillId="5" borderId="1" xfId="1" applyNumberFormat="1" applyFont="1" applyFill="1" applyBorder="1" applyAlignment="1">
      <alignment horizontal="center"/>
    </xf>
    <xf numFmtId="2" fontId="0" fillId="6" borderId="1" xfId="1" applyNumberFormat="1" applyFont="1" applyFill="1" applyBorder="1" applyAlignment="1">
      <alignment horizontal="center" vertical="center"/>
    </xf>
    <xf numFmtId="2" fontId="0" fillId="6" borderId="1" xfId="1" applyNumberFormat="1" applyFont="1" applyFill="1" applyBorder="1" applyAlignment="1">
      <alignment horizontal="center"/>
    </xf>
    <xf numFmtId="2" fontId="0" fillId="6" borderId="14" xfId="1" applyNumberFormat="1" applyFont="1" applyFill="1" applyBorder="1" applyAlignment="1">
      <alignment horizontal="center"/>
    </xf>
    <xf numFmtId="2" fontId="0" fillId="6" borderId="5" xfId="1" applyNumberFormat="1" applyFont="1" applyFill="1" applyBorder="1" applyAlignment="1">
      <alignment horizontal="center" vertical="center"/>
    </xf>
    <xf numFmtId="0" fontId="0" fillId="4" borderId="0" xfId="0" applyFill="1"/>
    <xf numFmtId="2" fontId="0" fillId="0" borderId="1" xfId="1" applyNumberFormat="1" applyFont="1" applyFill="1" applyBorder="1" applyAlignment="1">
      <alignment horizontal="center" vertical="center"/>
    </xf>
    <xf numFmtId="2" fontId="0" fillId="0" borderId="1" xfId="1" applyNumberFormat="1" applyFont="1" applyFill="1" applyBorder="1" applyAlignment="1">
      <alignment horizontal="center"/>
    </xf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6" borderId="20" xfId="0" applyFill="1" applyBorder="1"/>
    <xf numFmtId="0" fontId="0" fillId="6" borderId="21" xfId="0" applyFill="1" applyBorder="1"/>
    <xf numFmtId="0" fontId="0" fillId="7" borderId="21" xfId="0" applyFill="1" applyBorder="1"/>
    <xf numFmtId="0" fontId="0" fillId="8" borderId="21" xfId="0" applyFill="1" applyBorder="1"/>
    <xf numFmtId="0" fontId="0" fillId="8" borderId="22" xfId="0" applyFill="1" applyBorder="1"/>
    <xf numFmtId="0" fontId="0" fillId="6" borderId="23" xfId="0" applyFill="1" applyBorder="1"/>
    <xf numFmtId="0" fontId="0" fillId="6" borderId="24" xfId="0" applyFill="1" applyBorder="1"/>
    <xf numFmtId="0" fontId="0" fillId="7" borderId="24" xfId="0" applyFill="1" applyBorder="1"/>
    <xf numFmtId="0" fontId="0" fillId="8" borderId="24" xfId="0" applyFill="1" applyBorder="1"/>
    <xf numFmtId="0" fontId="0" fillId="8" borderId="25" xfId="0" applyFill="1" applyBorder="1"/>
    <xf numFmtId="0" fontId="0" fillId="6" borderId="26" xfId="0" applyFill="1" applyBorder="1"/>
    <xf numFmtId="0" fontId="0" fillId="6" borderId="27" xfId="0" applyFill="1" applyBorder="1"/>
    <xf numFmtId="0" fontId="0" fillId="7" borderId="27" xfId="0" applyFill="1" applyBorder="1"/>
    <xf numFmtId="0" fontId="0" fillId="8" borderId="27" xfId="0" applyFill="1" applyBorder="1"/>
    <xf numFmtId="0" fontId="0" fillId="8" borderId="28" xfId="0" applyFill="1" applyBorder="1"/>
    <xf numFmtId="0" fontId="0" fillId="7" borderId="0" xfId="0" applyFill="1" applyBorder="1"/>
    <xf numFmtId="2" fontId="0" fillId="6" borderId="0" xfId="0" applyNumberFormat="1" applyFill="1"/>
    <xf numFmtId="0" fontId="0" fillId="8" borderId="0" xfId="0" applyFill="1" applyBorder="1"/>
    <xf numFmtId="1" fontId="0" fillId="4" borderId="0" xfId="0" applyNumberFormat="1" applyFill="1"/>
    <xf numFmtId="0" fontId="4" fillId="0" borderId="4" xfId="1" applyFont="1" applyBorder="1"/>
    <xf numFmtId="0" fontId="4" fillId="6" borderId="6" xfId="1" applyFont="1" applyFill="1" applyBorder="1"/>
    <xf numFmtId="0" fontId="4" fillId="6" borderId="15" xfId="1" applyFont="1" applyFill="1" applyBorder="1"/>
    <xf numFmtId="0" fontId="4" fillId="7" borderId="15" xfId="1" applyFont="1" applyFill="1" applyBorder="1"/>
    <xf numFmtId="0" fontId="4" fillId="8" borderId="15" xfId="1" applyFont="1" applyFill="1" applyBorder="1"/>
    <xf numFmtId="0" fontId="4" fillId="0" borderId="5" xfId="1" applyFont="1" applyBorder="1"/>
    <xf numFmtId="0" fontId="4" fillId="0" borderId="11" xfId="1" applyFont="1" applyBorder="1"/>
    <xf numFmtId="0" fontId="4" fillId="6" borderId="19" xfId="1" quotePrefix="1" applyFont="1" applyFill="1" applyBorder="1"/>
    <xf numFmtId="0" fontId="4" fillId="6" borderId="12" xfId="1" applyFont="1" applyFill="1" applyBorder="1"/>
    <xf numFmtId="0" fontId="4" fillId="6" borderId="19" xfId="1" applyFont="1" applyFill="1" applyBorder="1"/>
    <xf numFmtId="0" fontId="4" fillId="6" borderId="0" xfId="1" applyFont="1" applyFill="1" applyBorder="1"/>
    <xf numFmtId="0" fontId="4" fillId="7" borderId="19" xfId="1" applyFont="1" applyFill="1" applyBorder="1"/>
    <xf numFmtId="0" fontId="4" fillId="7" borderId="0" xfId="1" applyFont="1" applyFill="1" applyBorder="1"/>
    <xf numFmtId="0" fontId="4" fillId="8" borderId="19" xfId="1" applyFont="1" applyFill="1" applyBorder="1"/>
    <xf numFmtId="0" fontId="0" fillId="9" borderId="0" xfId="0" applyFill="1"/>
    <xf numFmtId="1" fontId="0" fillId="2" borderId="1" xfId="1" applyNumberFormat="1" applyFont="1" applyFill="1" applyBorder="1" applyAlignment="1">
      <alignment horizontal="center" vertical="center"/>
    </xf>
  </cellXfs>
  <cellStyles count="10">
    <cellStyle name="Bold text" xfId="2"/>
    <cellStyle name="Col header" xfId="6"/>
    <cellStyle name="Date" xfId="7"/>
    <cellStyle name="Date &amp; time" xfId="9"/>
    <cellStyle name="Money" xfId="4"/>
    <cellStyle name="Number" xfId="3"/>
    <cellStyle name="Percentage" xfId="5"/>
    <cellStyle name="Standaard" xfId="0" builtinId="0"/>
    <cellStyle name="Text" xfId="1"/>
    <cellStyle name="Time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zoomScale="193" zoomScaleNormal="193" workbookViewId="0">
      <selection activeCell="B2" sqref="B2"/>
    </sheetView>
  </sheetViews>
  <sheetFormatPr defaultRowHeight="14.5" x14ac:dyDescent="0.35"/>
  <cols>
    <col min="1" max="1" width="3.453125" customWidth="1"/>
    <col min="2" max="2" width="16.7265625" customWidth="1"/>
    <col min="3" max="3" width="5.7265625" customWidth="1"/>
    <col min="4" max="4" width="4.90625" customWidth="1"/>
    <col min="5" max="5" width="6.81640625" customWidth="1"/>
    <col min="6" max="6" width="6.6328125" customWidth="1"/>
    <col min="7" max="7" width="6.7265625" customWidth="1"/>
    <col min="8" max="12" width="5.7265625" customWidth="1"/>
    <col min="13" max="13" width="6.1796875" customWidth="1"/>
    <col min="14" max="14" width="5.7265625" customWidth="1"/>
    <col min="17" max="17" width="9.7265625" customWidth="1"/>
    <col min="20" max="20" width="10.54296875" bestFit="1" customWidth="1"/>
  </cols>
  <sheetData>
    <row r="1" spans="2:15" ht="15" thickBot="1" x14ac:dyDescent="0.4">
      <c r="G1" t="s">
        <v>3</v>
      </c>
    </row>
    <row r="2" spans="2:15" ht="15" thickBot="1" x14ac:dyDescent="0.4">
      <c r="G2" s="30" t="s">
        <v>53</v>
      </c>
      <c r="H2" s="31"/>
      <c r="I2" s="31"/>
      <c r="J2" s="32"/>
      <c r="K2" s="33" t="s">
        <v>54</v>
      </c>
      <c r="L2" s="34"/>
      <c r="M2" s="34"/>
      <c r="N2" s="35"/>
      <c r="O2" t="s">
        <v>36</v>
      </c>
    </row>
    <row r="3" spans="2:15" ht="15" thickBot="1" x14ac:dyDescent="0.4">
      <c r="B3" s="11" t="s">
        <v>0</v>
      </c>
      <c r="C3" s="12"/>
      <c r="D3" s="13"/>
      <c r="E3" s="55" t="s">
        <v>2</v>
      </c>
      <c r="F3" s="55" t="s">
        <v>4</v>
      </c>
      <c r="G3" s="56" t="s">
        <v>58</v>
      </c>
      <c r="H3" s="56" t="s">
        <v>57</v>
      </c>
      <c r="I3" s="57" t="s">
        <v>58</v>
      </c>
      <c r="J3" s="57" t="s">
        <v>57</v>
      </c>
      <c r="K3" s="58" t="s">
        <v>31</v>
      </c>
      <c r="L3" s="58" t="s">
        <v>57</v>
      </c>
      <c r="M3" s="59" t="s">
        <v>32</v>
      </c>
      <c r="N3" s="59" t="s">
        <v>57</v>
      </c>
    </row>
    <row r="4" spans="2:15" ht="15.5" thickTop="1" thickBot="1" x14ac:dyDescent="0.4">
      <c r="B4" s="14"/>
      <c r="C4" s="15"/>
      <c r="D4" s="16"/>
      <c r="E4" s="60" t="s">
        <v>1</v>
      </c>
      <c r="F4" s="61" t="s">
        <v>56</v>
      </c>
      <c r="G4" s="62" t="s">
        <v>55</v>
      </c>
      <c r="H4" s="63"/>
      <c r="I4" s="64" t="s">
        <v>30</v>
      </c>
      <c r="J4" s="65"/>
      <c r="K4" s="66" t="s">
        <v>33</v>
      </c>
      <c r="L4" s="67"/>
      <c r="M4" s="68" t="s">
        <v>30</v>
      </c>
      <c r="N4" s="59"/>
    </row>
    <row r="5" spans="2:15" ht="15" thickTop="1" x14ac:dyDescent="0.35">
      <c r="B5" s="2" t="s">
        <v>6</v>
      </c>
      <c r="C5" s="3"/>
      <c r="D5" s="4"/>
      <c r="E5" s="5">
        <v>3</v>
      </c>
      <c r="F5" s="1">
        <f t="shared" ref="F5:F29" si="0">E5/12</f>
        <v>0.25</v>
      </c>
      <c r="G5" s="26">
        <v>0</v>
      </c>
      <c r="H5" s="23">
        <f t="shared" ref="H5:H29" si="1">G5*F5</f>
        <v>0</v>
      </c>
      <c r="I5" s="36">
        <v>0</v>
      </c>
      <c r="J5" s="37">
        <f t="shared" ref="J5:J23" si="2">I5*F5</f>
        <v>0</v>
      </c>
      <c r="K5" s="38">
        <v>10</v>
      </c>
      <c r="L5" s="38">
        <f t="shared" ref="L5:L29" si="3">K5*F5</f>
        <v>2.5</v>
      </c>
      <c r="M5" s="39">
        <v>0</v>
      </c>
      <c r="N5" s="40">
        <f>M5*F5</f>
        <v>0</v>
      </c>
    </row>
    <row r="6" spans="2:15" x14ac:dyDescent="0.35">
      <c r="B6" s="2" t="s">
        <v>65</v>
      </c>
      <c r="C6" s="3"/>
      <c r="D6" s="4"/>
      <c r="E6" s="70">
        <v>1000</v>
      </c>
      <c r="F6" s="1">
        <f t="shared" si="0"/>
        <v>83.333333333333329</v>
      </c>
      <c r="G6" s="23"/>
      <c r="H6" s="23"/>
      <c r="I6" s="41"/>
      <c r="J6" s="42"/>
      <c r="K6" s="43"/>
      <c r="L6" s="43"/>
      <c r="M6" s="44"/>
      <c r="N6" s="45">
        <f t="shared" ref="N6:N29" si="4">M6*F6</f>
        <v>0</v>
      </c>
      <c r="O6" t="s">
        <v>66</v>
      </c>
    </row>
    <row r="7" spans="2:15" x14ac:dyDescent="0.35">
      <c r="B7" s="2" t="s">
        <v>5</v>
      </c>
      <c r="C7" s="3"/>
      <c r="D7" s="4"/>
      <c r="E7" s="5">
        <v>3</v>
      </c>
      <c r="F7" s="1">
        <f t="shared" si="0"/>
        <v>0.25</v>
      </c>
      <c r="G7" s="23">
        <v>12</v>
      </c>
      <c r="H7" s="23">
        <f t="shared" si="1"/>
        <v>3</v>
      </c>
      <c r="I7" s="41">
        <v>0</v>
      </c>
      <c r="J7" s="42">
        <f t="shared" si="2"/>
        <v>0</v>
      </c>
      <c r="K7" s="43">
        <v>0</v>
      </c>
      <c r="L7" s="43">
        <f t="shared" si="3"/>
        <v>0</v>
      </c>
      <c r="M7" s="44">
        <v>0</v>
      </c>
      <c r="N7" s="45">
        <f t="shared" si="4"/>
        <v>0</v>
      </c>
      <c r="O7" t="s">
        <v>44</v>
      </c>
    </row>
    <row r="8" spans="2:15" x14ac:dyDescent="0.35">
      <c r="B8" s="2" t="s">
        <v>7</v>
      </c>
      <c r="C8" s="3"/>
      <c r="D8" s="4"/>
      <c r="E8" s="5">
        <v>6</v>
      </c>
      <c r="F8" s="1">
        <f t="shared" si="0"/>
        <v>0.5</v>
      </c>
      <c r="G8" s="23">
        <v>0</v>
      </c>
      <c r="H8" s="23">
        <f t="shared" si="1"/>
        <v>0</v>
      </c>
      <c r="I8" s="41">
        <v>0</v>
      </c>
      <c r="J8" s="42">
        <f t="shared" si="2"/>
        <v>0</v>
      </c>
      <c r="K8" s="43">
        <v>12</v>
      </c>
      <c r="L8" s="43">
        <f t="shared" si="3"/>
        <v>6</v>
      </c>
      <c r="M8" s="44">
        <v>2</v>
      </c>
      <c r="N8" s="45">
        <f t="shared" si="4"/>
        <v>1</v>
      </c>
      <c r="O8" t="s">
        <v>37</v>
      </c>
    </row>
    <row r="9" spans="2:15" x14ac:dyDescent="0.35">
      <c r="B9" s="2" t="s">
        <v>8</v>
      </c>
      <c r="C9" s="3"/>
      <c r="D9" s="4"/>
      <c r="E9" s="5">
        <v>50</v>
      </c>
      <c r="F9" s="1">
        <f t="shared" si="0"/>
        <v>4.166666666666667</v>
      </c>
      <c r="G9" s="23">
        <v>0</v>
      </c>
      <c r="H9" s="23">
        <f t="shared" si="1"/>
        <v>0</v>
      </c>
      <c r="I9" s="41">
        <v>0</v>
      </c>
      <c r="J9" s="42">
        <f t="shared" si="2"/>
        <v>0</v>
      </c>
      <c r="K9" s="43">
        <v>0.5</v>
      </c>
      <c r="L9" s="43">
        <f t="shared" si="3"/>
        <v>2.0833333333333335</v>
      </c>
      <c r="M9" s="44">
        <v>1</v>
      </c>
      <c r="N9" s="45">
        <f t="shared" si="4"/>
        <v>4.166666666666667</v>
      </c>
      <c r="O9" t="s">
        <v>38</v>
      </c>
    </row>
    <row r="10" spans="2:15" x14ac:dyDescent="0.35">
      <c r="B10" s="2" t="s">
        <v>13</v>
      </c>
      <c r="C10" s="3"/>
      <c r="D10" s="4"/>
      <c r="E10" s="5">
        <v>2.4</v>
      </c>
      <c r="F10" s="1">
        <f t="shared" si="0"/>
        <v>0.19999999999999998</v>
      </c>
      <c r="G10" s="23">
        <v>6</v>
      </c>
      <c r="H10" s="23">
        <f t="shared" si="1"/>
        <v>1.2</v>
      </c>
      <c r="I10" s="41">
        <v>6</v>
      </c>
      <c r="J10" s="42">
        <f t="shared" si="2"/>
        <v>1.2</v>
      </c>
      <c r="K10" s="43">
        <v>12</v>
      </c>
      <c r="L10" s="43">
        <f t="shared" si="3"/>
        <v>2.4</v>
      </c>
      <c r="M10" s="44">
        <v>12</v>
      </c>
      <c r="N10" s="45">
        <f t="shared" si="4"/>
        <v>2.4</v>
      </c>
      <c r="O10" t="s">
        <v>39</v>
      </c>
    </row>
    <row r="11" spans="2:15" x14ac:dyDescent="0.35">
      <c r="B11" s="2" t="s">
        <v>9</v>
      </c>
      <c r="C11" s="3"/>
      <c r="D11" s="4"/>
      <c r="E11" s="5">
        <v>2.4</v>
      </c>
      <c r="F11" s="1">
        <f t="shared" si="0"/>
        <v>0.19999999999999998</v>
      </c>
      <c r="G11" s="23">
        <v>6</v>
      </c>
      <c r="H11" s="23">
        <f t="shared" si="1"/>
        <v>1.2</v>
      </c>
      <c r="I11" s="41">
        <v>6</v>
      </c>
      <c r="J11" s="42">
        <f t="shared" si="2"/>
        <v>1.2</v>
      </c>
      <c r="K11" s="43">
        <v>12</v>
      </c>
      <c r="L11" s="43">
        <f t="shared" si="3"/>
        <v>2.4</v>
      </c>
      <c r="M11" s="44">
        <v>12</v>
      </c>
      <c r="N11" s="45">
        <f t="shared" si="4"/>
        <v>2.4</v>
      </c>
      <c r="O11" t="s">
        <v>39</v>
      </c>
    </row>
    <row r="12" spans="2:15" x14ac:dyDescent="0.35">
      <c r="B12" s="2" t="s">
        <v>10</v>
      </c>
      <c r="C12" s="3"/>
      <c r="D12" s="4"/>
      <c r="E12" s="5">
        <v>2.4</v>
      </c>
      <c r="F12" s="1">
        <f t="shared" si="0"/>
        <v>0.19999999999999998</v>
      </c>
      <c r="G12" s="23">
        <v>6</v>
      </c>
      <c r="H12" s="23">
        <f t="shared" si="1"/>
        <v>1.2</v>
      </c>
      <c r="I12" s="41">
        <v>6</v>
      </c>
      <c r="J12" s="42">
        <f t="shared" si="2"/>
        <v>1.2</v>
      </c>
      <c r="K12" s="43">
        <v>12</v>
      </c>
      <c r="L12" s="43">
        <f t="shared" si="3"/>
        <v>2.4</v>
      </c>
      <c r="M12" s="44">
        <v>12</v>
      </c>
      <c r="N12" s="45">
        <f t="shared" si="4"/>
        <v>2.4</v>
      </c>
      <c r="O12" t="s">
        <v>39</v>
      </c>
    </row>
    <row r="13" spans="2:15" x14ac:dyDescent="0.35">
      <c r="B13" s="2" t="s">
        <v>11</v>
      </c>
      <c r="C13" s="3"/>
      <c r="D13" s="4"/>
      <c r="E13" s="5">
        <v>2.4</v>
      </c>
      <c r="F13" s="1">
        <f t="shared" si="0"/>
        <v>0.19999999999999998</v>
      </c>
      <c r="G13" s="23">
        <v>6</v>
      </c>
      <c r="H13" s="23">
        <f t="shared" si="1"/>
        <v>1.2</v>
      </c>
      <c r="I13" s="41">
        <v>6</v>
      </c>
      <c r="J13" s="42">
        <f t="shared" si="2"/>
        <v>1.2</v>
      </c>
      <c r="K13" s="43">
        <v>12</v>
      </c>
      <c r="L13" s="43">
        <f t="shared" si="3"/>
        <v>2.4</v>
      </c>
      <c r="M13" s="44">
        <v>12</v>
      </c>
      <c r="N13" s="45">
        <f t="shared" si="4"/>
        <v>2.4</v>
      </c>
      <c r="O13" t="s">
        <v>39</v>
      </c>
    </row>
    <row r="14" spans="2:15" x14ac:dyDescent="0.35">
      <c r="B14" s="2" t="s">
        <v>12</v>
      </c>
      <c r="C14" s="3"/>
      <c r="D14" s="4"/>
      <c r="E14" s="5">
        <v>1.2</v>
      </c>
      <c r="F14" s="1">
        <f t="shared" si="0"/>
        <v>9.9999999999999992E-2</v>
      </c>
      <c r="G14" s="23">
        <v>6</v>
      </c>
      <c r="H14" s="23">
        <f t="shared" si="1"/>
        <v>0.6</v>
      </c>
      <c r="I14" s="41">
        <v>6</v>
      </c>
      <c r="J14" s="42">
        <f t="shared" si="2"/>
        <v>0.6</v>
      </c>
      <c r="K14" s="43">
        <v>12</v>
      </c>
      <c r="L14" s="43">
        <f t="shared" si="3"/>
        <v>1.2</v>
      </c>
      <c r="M14" s="44">
        <v>12</v>
      </c>
      <c r="N14" s="45">
        <f t="shared" si="4"/>
        <v>1.2</v>
      </c>
      <c r="O14" t="s">
        <v>39</v>
      </c>
    </row>
    <row r="15" spans="2:15" x14ac:dyDescent="0.35">
      <c r="B15" s="2" t="s">
        <v>14</v>
      </c>
      <c r="C15" s="3"/>
      <c r="D15" s="4"/>
      <c r="E15" s="5">
        <v>18</v>
      </c>
      <c r="F15" s="1">
        <f t="shared" si="0"/>
        <v>1.5</v>
      </c>
      <c r="G15" s="23">
        <v>6</v>
      </c>
      <c r="H15" s="23">
        <f t="shared" si="1"/>
        <v>9</v>
      </c>
      <c r="I15" s="41">
        <v>6</v>
      </c>
      <c r="J15" s="42">
        <f t="shared" si="2"/>
        <v>9</v>
      </c>
      <c r="K15" s="43">
        <v>0</v>
      </c>
      <c r="L15" s="43">
        <f t="shared" si="3"/>
        <v>0</v>
      </c>
      <c r="M15" s="44">
        <v>10</v>
      </c>
      <c r="N15" s="45">
        <f t="shared" si="4"/>
        <v>15</v>
      </c>
      <c r="O15" t="s">
        <v>40</v>
      </c>
    </row>
    <row r="16" spans="2:15" x14ac:dyDescent="0.35">
      <c r="B16" s="2" t="s">
        <v>15</v>
      </c>
      <c r="C16" s="3"/>
      <c r="D16" s="4"/>
      <c r="E16" s="5">
        <v>50</v>
      </c>
      <c r="F16" s="1">
        <f t="shared" si="0"/>
        <v>4.166666666666667</v>
      </c>
      <c r="G16" s="23">
        <v>0</v>
      </c>
      <c r="H16" s="23">
        <f t="shared" si="1"/>
        <v>0</v>
      </c>
      <c r="I16" s="41">
        <v>0</v>
      </c>
      <c r="J16" s="42">
        <f t="shared" si="2"/>
        <v>0</v>
      </c>
      <c r="K16" s="43">
        <v>0</v>
      </c>
      <c r="L16" s="43">
        <f t="shared" si="3"/>
        <v>0</v>
      </c>
      <c r="M16" s="44"/>
      <c r="N16" s="45">
        <f t="shared" si="4"/>
        <v>0</v>
      </c>
    </row>
    <row r="17" spans="2:15" x14ac:dyDescent="0.35">
      <c r="B17" s="2" t="s">
        <v>16</v>
      </c>
      <c r="C17" s="3"/>
      <c r="D17" s="4"/>
      <c r="E17" s="5">
        <v>10</v>
      </c>
      <c r="F17" s="1">
        <f t="shared" si="0"/>
        <v>0.83333333333333337</v>
      </c>
      <c r="G17" s="23">
        <v>2</v>
      </c>
      <c r="H17" s="23">
        <f t="shared" si="1"/>
        <v>1.6666666666666667</v>
      </c>
      <c r="I17" s="41">
        <v>2</v>
      </c>
      <c r="J17" s="42">
        <f t="shared" si="2"/>
        <v>1.6666666666666667</v>
      </c>
      <c r="K17" s="43">
        <v>0</v>
      </c>
      <c r="L17" s="43">
        <f t="shared" si="3"/>
        <v>0</v>
      </c>
      <c r="M17" s="44">
        <v>1</v>
      </c>
      <c r="N17" s="45">
        <f t="shared" si="4"/>
        <v>0.83333333333333337</v>
      </c>
      <c r="O17" t="s">
        <v>41</v>
      </c>
    </row>
    <row r="18" spans="2:15" x14ac:dyDescent="0.35">
      <c r="B18" s="2" t="s">
        <v>17</v>
      </c>
      <c r="C18" s="3"/>
      <c r="D18" s="4"/>
      <c r="E18" s="17">
        <v>4</v>
      </c>
      <c r="F18" s="1">
        <f t="shared" si="0"/>
        <v>0.33333333333333331</v>
      </c>
      <c r="G18" s="23">
        <v>12</v>
      </c>
      <c r="H18" s="23">
        <f t="shared" si="1"/>
        <v>4</v>
      </c>
      <c r="I18" s="41">
        <v>12</v>
      </c>
      <c r="J18" s="42">
        <f t="shared" si="2"/>
        <v>4</v>
      </c>
      <c r="K18" s="43">
        <v>0</v>
      </c>
      <c r="L18" s="43">
        <f t="shared" si="3"/>
        <v>0</v>
      </c>
      <c r="M18" s="44">
        <v>12</v>
      </c>
      <c r="N18" s="45">
        <f t="shared" si="4"/>
        <v>4</v>
      </c>
      <c r="O18" t="s">
        <v>40</v>
      </c>
    </row>
    <row r="19" spans="2:15" x14ac:dyDescent="0.35">
      <c r="B19" s="2" t="s">
        <v>18</v>
      </c>
      <c r="C19" s="3"/>
      <c r="D19" s="4"/>
      <c r="E19" s="5">
        <v>50</v>
      </c>
      <c r="F19" s="1">
        <f t="shared" si="0"/>
        <v>4.166666666666667</v>
      </c>
      <c r="G19" s="23">
        <v>0</v>
      </c>
      <c r="H19" s="23">
        <f t="shared" si="1"/>
        <v>0</v>
      </c>
      <c r="I19" s="41">
        <v>0</v>
      </c>
      <c r="J19" s="42">
        <f t="shared" si="2"/>
        <v>0</v>
      </c>
      <c r="K19" s="43">
        <v>1</v>
      </c>
      <c r="L19" s="43">
        <f t="shared" si="3"/>
        <v>4.166666666666667</v>
      </c>
      <c r="M19" s="44">
        <v>1</v>
      </c>
      <c r="N19" s="45">
        <f t="shared" si="4"/>
        <v>4.166666666666667</v>
      </c>
      <c r="O19" t="s">
        <v>42</v>
      </c>
    </row>
    <row r="20" spans="2:15" x14ac:dyDescent="0.35">
      <c r="B20" s="2" t="s">
        <v>19</v>
      </c>
      <c r="C20" s="3"/>
      <c r="D20" s="4"/>
      <c r="E20" s="5">
        <v>60</v>
      </c>
      <c r="F20" s="1">
        <f t="shared" si="0"/>
        <v>5</v>
      </c>
      <c r="G20" s="23">
        <v>0</v>
      </c>
      <c r="H20" s="23">
        <f t="shared" si="1"/>
        <v>0</v>
      </c>
      <c r="I20" s="41">
        <v>0</v>
      </c>
      <c r="J20" s="42">
        <f t="shared" si="2"/>
        <v>0</v>
      </c>
      <c r="K20" s="43">
        <v>0</v>
      </c>
      <c r="L20" s="43">
        <f t="shared" si="3"/>
        <v>0</v>
      </c>
      <c r="M20" s="44">
        <v>0</v>
      </c>
      <c r="N20" s="45">
        <f t="shared" si="4"/>
        <v>0</v>
      </c>
    </row>
    <row r="21" spans="2:15" x14ac:dyDescent="0.35">
      <c r="B21" s="2" t="s">
        <v>20</v>
      </c>
      <c r="C21" s="3"/>
      <c r="D21" s="4"/>
      <c r="E21" s="5">
        <v>20</v>
      </c>
      <c r="F21" s="1">
        <f t="shared" si="0"/>
        <v>1.6666666666666667</v>
      </c>
      <c r="G21" s="23">
        <v>4</v>
      </c>
      <c r="H21" s="23">
        <f t="shared" si="1"/>
        <v>6.666666666666667</v>
      </c>
      <c r="I21" s="41">
        <v>12</v>
      </c>
      <c r="J21" s="42">
        <f t="shared" si="2"/>
        <v>20</v>
      </c>
      <c r="K21" s="43">
        <v>16</v>
      </c>
      <c r="L21" s="43">
        <f t="shared" si="3"/>
        <v>26.666666666666668</v>
      </c>
      <c r="M21" s="44">
        <v>6</v>
      </c>
      <c r="N21" s="45">
        <f t="shared" si="4"/>
        <v>10</v>
      </c>
      <c r="O21" t="s">
        <v>43</v>
      </c>
    </row>
    <row r="22" spans="2:15" x14ac:dyDescent="0.35">
      <c r="B22" s="2" t="s">
        <v>21</v>
      </c>
      <c r="C22" s="3"/>
      <c r="D22" s="4"/>
      <c r="E22" s="5">
        <v>12</v>
      </c>
      <c r="F22" s="1">
        <f t="shared" si="0"/>
        <v>1</v>
      </c>
      <c r="G22" s="23">
        <v>0</v>
      </c>
      <c r="H22" s="23">
        <f t="shared" si="1"/>
        <v>0</v>
      </c>
      <c r="I22" s="41">
        <v>2</v>
      </c>
      <c r="J22" s="42">
        <f t="shared" si="2"/>
        <v>2</v>
      </c>
      <c r="K22" s="43">
        <v>2</v>
      </c>
      <c r="L22" s="43">
        <f t="shared" si="3"/>
        <v>2</v>
      </c>
      <c r="M22" s="44">
        <v>2</v>
      </c>
      <c r="N22" s="45">
        <f t="shared" si="4"/>
        <v>2</v>
      </c>
    </row>
    <row r="23" spans="2:15" x14ac:dyDescent="0.35">
      <c r="B23" s="2" t="s">
        <v>22</v>
      </c>
      <c r="C23" s="3"/>
      <c r="D23" s="4"/>
      <c r="E23" s="5">
        <v>6</v>
      </c>
      <c r="F23" s="1">
        <f t="shared" si="0"/>
        <v>0.5</v>
      </c>
      <c r="G23" s="23">
        <v>2</v>
      </c>
      <c r="H23" s="23">
        <f t="shared" si="1"/>
        <v>1</v>
      </c>
      <c r="I23" s="41">
        <v>0</v>
      </c>
      <c r="J23" s="42">
        <f t="shared" si="2"/>
        <v>0</v>
      </c>
      <c r="K23" s="43">
        <v>2</v>
      </c>
      <c r="L23" s="43">
        <f t="shared" si="3"/>
        <v>1</v>
      </c>
      <c r="M23" s="44">
        <v>2</v>
      </c>
      <c r="N23" s="45">
        <f t="shared" si="4"/>
        <v>1</v>
      </c>
    </row>
    <row r="24" spans="2:15" ht="15" thickBot="1" x14ac:dyDescent="0.4">
      <c r="B24" s="2" t="s">
        <v>24</v>
      </c>
      <c r="C24" s="3"/>
      <c r="D24" s="4"/>
      <c r="E24" s="17">
        <v>30</v>
      </c>
      <c r="F24" s="1">
        <f t="shared" si="0"/>
        <v>2.5</v>
      </c>
      <c r="G24" s="24">
        <v>1</v>
      </c>
      <c r="H24" s="25">
        <f t="shared" si="1"/>
        <v>2.5</v>
      </c>
      <c r="I24" s="41">
        <v>1</v>
      </c>
      <c r="J24" s="42">
        <f t="shared" ref="J24:J29" si="5">I24*F24</f>
        <v>2.5</v>
      </c>
      <c r="K24" s="43">
        <v>1</v>
      </c>
      <c r="L24" s="43">
        <f t="shared" si="3"/>
        <v>2.5</v>
      </c>
      <c r="M24" s="44">
        <v>1</v>
      </c>
      <c r="N24" s="45">
        <f t="shared" si="4"/>
        <v>2.5</v>
      </c>
    </row>
    <row r="25" spans="2:15" ht="15" thickTop="1" x14ac:dyDescent="0.35">
      <c r="B25" s="18" t="s">
        <v>25</v>
      </c>
      <c r="C25" s="19"/>
      <c r="D25" s="20"/>
      <c r="E25" s="22">
        <v>100</v>
      </c>
      <c r="F25" s="1">
        <f t="shared" si="0"/>
        <v>8.3333333333333339</v>
      </c>
      <c r="G25" s="24">
        <v>0</v>
      </c>
      <c r="H25" s="26">
        <f t="shared" si="1"/>
        <v>0</v>
      </c>
      <c r="I25" s="41">
        <v>0.5</v>
      </c>
      <c r="J25" s="42">
        <f t="shared" si="5"/>
        <v>4.166666666666667</v>
      </c>
      <c r="K25" s="43">
        <v>0.5</v>
      </c>
      <c r="L25" s="43">
        <f t="shared" si="3"/>
        <v>4.166666666666667</v>
      </c>
      <c r="M25" s="44">
        <v>1</v>
      </c>
      <c r="N25" s="45">
        <f t="shared" si="4"/>
        <v>8.3333333333333339</v>
      </c>
    </row>
    <row r="26" spans="2:15" x14ac:dyDescent="0.35">
      <c r="B26" s="18" t="s">
        <v>26</v>
      </c>
      <c r="C26" s="19"/>
      <c r="D26" s="20"/>
      <c r="E26" s="21">
        <v>120</v>
      </c>
      <c r="F26" s="1">
        <f t="shared" si="0"/>
        <v>10</v>
      </c>
      <c r="G26" s="23">
        <v>0</v>
      </c>
      <c r="H26" s="26">
        <f t="shared" si="1"/>
        <v>0</v>
      </c>
      <c r="I26" s="41">
        <v>0.5</v>
      </c>
      <c r="J26" s="42">
        <f t="shared" si="5"/>
        <v>5</v>
      </c>
      <c r="K26" s="43">
        <v>0.5</v>
      </c>
      <c r="L26" s="43">
        <f t="shared" si="3"/>
        <v>5</v>
      </c>
      <c r="M26" s="44">
        <v>0.5</v>
      </c>
      <c r="N26" s="45">
        <f t="shared" si="4"/>
        <v>5</v>
      </c>
      <c r="O26" t="s">
        <v>45</v>
      </c>
    </row>
    <row r="27" spans="2:15" x14ac:dyDescent="0.35">
      <c r="B27" s="18" t="s">
        <v>27</v>
      </c>
      <c r="C27" s="19"/>
      <c r="D27" s="20"/>
      <c r="E27" s="21">
        <v>4.5</v>
      </c>
      <c r="F27" s="1">
        <f t="shared" si="0"/>
        <v>0.375</v>
      </c>
      <c r="G27" s="23">
        <v>1</v>
      </c>
      <c r="H27" s="26">
        <f t="shared" si="1"/>
        <v>0.375</v>
      </c>
      <c r="I27" s="41">
        <v>1</v>
      </c>
      <c r="J27" s="42">
        <f t="shared" si="5"/>
        <v>0.375</v>
      </c>
      <c r="K27" s="43">
        <v>1</v>
      </c>
      <c r="L27" s="43">
        <f t="shared" si="3"/>
        <v>0.375</v>
      </c>
      <c r="M27" s="44">
        <v>1</v>
      </c>
      <c r="N27" s="45">
        <f t="shared" si="4"/>
        <v>0.375</v>
      </c>
      <c r="O27" t="s">
        <v>46</v>
      </c>
    </row>
    <row r="28" spans="2:15" x14ac:dyDescent="0.35">
      <c r="B28" s="18" t="s">
        <v>28</v>
      </c>
      <c r="C28" s="19"/>
      <c r="D28" s="20"/>
      <c r="E28" s="21">
        <v>4.5</v>
      </c>
      <c r="F28" s="1">
        <f t="shared" si="0"/>
        <v>0.375</v>
      </c>
      <c r="G28" s="23">
        <v>0</v>
      </c>
      <c r="H28" s="26">
        <f t="shared" si="1"/>
        <v>0</v>
      </c>
      <c r="I28" s="41">
        <v>0</v>
      </c>
      <c r="J28" s="42">
        <f t="shared" si="5"/>
        <v>0</v>
      </c>
      <c r="K28" s="43">
        <v>1</v>
      </c>
      <c r="L28" s="43">
        <f t="shared" si="3"/>
        <v>0.375</v>
      </c>
      <c r="M28" s="44">
        <v>1</v>
      </c>
      <c r="N28" s="45">
        <f t="shared" si="4"/>
        <v>0.375</v>
      </c>
    </row>
    <row r="29" spans="2:15" x14ac:dyDescent="0.35">
      <c r="B29" s="18" t="s">
        <v>35</v>
      </c>
      <c r="C29" s="19"/>
      <c r="D29" s="20"/>
      <c r="E29" s="21">
        <v>3</v>
      </c>
      <c r="F29" s="21">
        <f t="shared" si="0"/>
        <v>0.25</v>
      </c>
      <c r="G29" s="23">
        <v>12</v>
      </c>
      <c r="H29" s="26">
        <f t="shared" si="1"/>
        <v>3</v>
      </c>
      <c r="I29" s="46">
        <v>0</v>
      </c>
      <c r="J29" s="47">
        <f t="shared" si="5"/>
        <v>0</v>
      </c>
      <c r="K29" s="48">
        <v>0</v>
      </c>
      <c r="L29" s="48">
        <f t="shared" si="3"/>
        <v>0</v>
      </c>
      <c r="M29" s="49">
        <v>0</v>
      </c>
      <c r="N29" s="50">
        <f t="shared" si="4"/>
        <v>0</v>
      </c>
    </row>
    <row r="30" spans="2:15" x14ac:dyDescent="0.35">
      <c r="B30" s="8" t="s">
        <v>29</v>
      </c>
      <c r="C30" s="9"/>
      <c r="D30" s="10"/>
      <c r="E30" s="5">
        <f>SUM(E7:E29)</f>
        <v>561.79999999999995</v>
      </c>
      <c r="F30" s="1">
        <f>SUM(F5:F29)</f>
        <v>130.4</v>
      </c>
      <c r="G30" s="28"/>
      <c r="H30" s="7">
        <f>SUM(H5:H29)</f>
        <v>36.608333333333334</v>
      </c>
      <c r="J30" s="27">
        <f>SUM(J7:J29)</f>
        <v>54.108333333333327</v>
      </c>
      <c r="L30" s="27">
        <f>SUM(L5:L29)</f>
        <v>67.633333333333326</v>
      </c>
      <c r="N30" s="27">
        <f>SUM(N5:N29)</f>
        <v>69.55</v>
      </c>
    </row>
    <row r="31" spans="2:15" x14ac:dyDescent="0.35">
      <c r="B31" s="8" t="s">
        <v>23</v>
      </c>
      <c r="C31" s="9"/>
      <c r="D31" s="10"/>
      <c r="E31" s="6"/>
      <c r="F31" s="6"/>
      <c r="G31" s="6" t="s">
        <v>48</v>
      </c>
      <c r="H31" s="29"/>
      <c r="J31" s="52">
        <f>J30+H30</f>
        <v>90.716666666666669</v>
      </c>
      <c r="L31" s="51">
        <f>L30</f>
        <v>67.633333333333326</v>
      </c>
      <c r="N31" s="53">
        <f>N30</f>
        <v>69.55</v>
      </c>
    </row>
    <row r="32" spans="2:15" x14ac:dyDescent="0.35">
      <c r="E32" t="s">
        <v>63</v>
      </c>
      <c r="G32">
        <v>3</v>
      </c>
      <c r="L32">
        <v>6</v>
      </c>
      <c r="N32">
        <v>6</v>
      </c>
    </row>
    <row r="33" spans="2:14" x14ac:dyDescent="0.35">
      <c r="B33" s="69" t="s">
        <v>64</v>
      </c>
      <c r="C33" s="69"/>
      <c r="E33" t="s">
        <v>34</v>
      </c>
      <c r="G33">
        <v>12</v>
      </c>
      <c r="L33">
        <v>12</v>
      </c>
      <c r="N33">
        <v>12</v>
      </c>
    </row>
    <row r="34" spans="2:14" x14ac:dyDescent="0.35">
      <c r="E34" t="s">
        <v>67</v>
      </c>
      <c r="G34" s="54">
        <f>J31/G32*G33</f>
        <v>362.86666666666667</v>
      </c>
      <c r="H34" t="s">
        <v>47</v>
      </c>
      <c r="L34" s="27">
        <f>L30/L32*L33</f>
        <v>135.26666666666665</v>
      </c>
      <c r="N34" s="27">
        <f>N30/N32*N33</f>
        <v>139.1</v>
      </c>
    </row>
    <row r="36" spans="2:14" x14ac:dyDescent="0.35">
      <c r="E36" t="s">
        <v>49</v>
      </c>
      <c r="G36" t="s">
        <v>68</v>
      </c>
    </row>
    <row r="37" spans="2:14" x14ac:dyDescent="0.35">
      <c r="E37" t="s">
        <v>50</v>
      </c>
      <c r="G37" t="s">
        <v>51</v>
      </c>
      <c r="H37" t="s">
        <v>59</v>
      </c>
    </row>
    <row r="38" spans="2:14" x14ac:dyDescent="0.35">
      <c r="E38" t="s">
        <v>52</v>
      </c>
      <c r="G38" t="s">
        <v>69</v>
      </c>
      <c r="H38" t="s">
        <v>70</v>
      </c>
    </row>
    <row r="39" spans="2:14" x14ac:dyDescent="0.35">
      <c r="E39" t="s">
        <v>60</v>
      </c>
      <c r="H39">
        <v>30</v>
      </c>
      <c r="I39" t="s">
        <v>56</v>
      </c>
      <c r="J39" t="s">
        <v>62</v>
      </c>
    </row>
    <row r="40" spans="2:14" x14ac:dyDescent="0.35">
      <c r="E40" t="s">
        <v>61</v>
      </c>
      <c r="H40">
        <f>J31/H39</f>
        <v>3.0238888888888891</v>
      </c>
    </row>
  </sheetData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Tonino</dc:creator>
  <cp:lastModifiedBy>Michel Tonino</cp:lastModifiedBy>
  <cp:lastPrinted>2015-06-24T12:31:04Z</cp:lastPrinted>
  <dcterms:created xsi:type="dcterms:W3CDTF">2013-12-01T20:16:57Z</dcterms:created>
  <dcterms:modified xsi:type="dcterms:W3CDTF">2016-01-17T20:00:19Z</dcterms:modified>
</cp:coreProperties>
</file>