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Google Drive (zeeziguener@gmail.com)\Werk\Werktools\Flow\"/>
    </mc:Choice>
  </mc:AlternateContent>
  <bookViews>
    <workbookView xWindow="0" yWindow="0" windowWidth="15570" windowHeight="108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J9" i="1"/>
  <c r="J3" i="1"/>
  <c r="H9" i="1"/>
  <c r="E13" i="1"/>
  <c r="C14" i="1"/>
  <c r="E14" i="1" s="1"/>
  <c r="C19" i="1"/>
  <c r="C5" i="1"/>
  <c r="E9" i="1"/>
  <c r="C11" i="1" s="1"/>
  <c r="C15" i="1" l="1"/>
  <c r="C17" i="1" s="1"/>
  <c r="C20" i="1" l="1"/>
  <c r="C21" i="1" s="1"/>
  <c r="C22" i="1" s="1"/>
  <c r="C23" i="1" s="1"/>
  <c r="C26" i="1"/>
  <c r="C28" i="1" l="1"/>
  <c r="E28" i="1" s="1"/>
</calcChain>
</file>

<file path=xl/sharedStrings.xml><?xml version="1.0" encoding="utf-8"?>
<sst xmlns="http://schemas.openxmlformats.org/spreadsheetml/2006/main" count="64" uniqueCount="52">
  <si>
    <t>P</t>
  </si>
  <si>
    <t>W</t>
  </si>
  <si>
    <t>Water met glycol</t>
  </si>
  <si>
    <t>Cw</t>
  </si>
  <si>
    <t>J/kgK</t>
  </si>
  <si>
    <t>Rho</t>
  </si>
  <si>
    <t>kg/m3</t>
  </si>
  <si>
    <t>Flow</t>
  </si>
  <si>
    <t>l/min</t>
  </si>
  <si>
    <t>T w max</t>
  </si>
  <si>
    <t>C</t>
  </si>
  <si>
    <t>T w in</t>
  </si>
  <si>
    <t>m3/s</t>
  </si>
  <si>
    <t>L</t>
  </si>
  <si>
    <t>Dyn Visc</t>
  </si>
  <si>
    <t>Pa s</t>
  </si>
  <si>
    <t>Kin Visc</t>
  </si>
  <si>
    <t>m2/s</t>
  </si>
  <si>
    <t>Pr</t>
  </si>
  <si>
    <t>W/mK</t>
  </si>
  <si>
    <t>Nu</t>
  </si>
  <si>
    <t>d</t>
  </si>
  <si>
    <t>mm</t>
  </si>
  <si>
    <t>A</t>
  </si>
  <si>
    <t>mm2</t>
  </si>
  <si>
    <t>v</t>
  </si>
  <si>
    <t>m2</t>
  </si>
  <si>
    <t>m/s</t>
  </si>
  <si>
    <t>Re</t>
  </si>
  <si>
    <t>h</t>
  </si>
  <si>
    <t>W/m2K</t>
  </si>
  <si>
    <t>Lucht/vuur zijde</t>
  </si>
  <si>
    <t>m</t>
  </si>
  <si>
    <t>Materiaalparameters</t>
  </si>
  <si>
    <t>Gegeven</t>
  </si>
  <si>
    <t>Berekend</t>
  </si>
  <si>
    <t>Aangenomen</t>
  </si>
  <si>
    <t>Uitkomst</t>
  </si>
  <si>
    <t>@20C</t>
  </si>
  <si>
    <t>kg/s</t>
  </si>
  <si>
    <t>Dat is fors!!!</t>
  </si>
  <si>
    <t>Niet realistisch</t>
  </si>
  <si>
    <t>Reken reken reken
BUISLENGTE</t>
  </si>
  <si>
    <t>Reken reken reken
DRUKVAL</t>
  </si>
  <si>
    <t>Mu</t>
  </si>
  <si>
    <t>f</t>
  </si>
  <si>
    <t>wrijvingsfactor</t>
  </si>
  <si>
    <t>Ruwheid</t>
  </si>
  <si>
    <t>DP recht</t>
  </si>
  <si>
    <t>Pa</t>
  </si>
  <si>
    <t>bar</t>
  </si>
  <si>
    <t xml:space="preserve"> k Water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</si>
</sst>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0.000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1" fontId="0" fillId="0" borderId="0" xfId="0" applyNumberFormat="1"/>
    <xf numFmtId="0" fontId="0" fillId="2" borderId="0" xfId="0" applyFill="1"/>
    <xf numFmtId="11" fontId="0" fillId="2" borderId="0" xfId="0" applyNumberFormat="1" applyFill="1"/>
    <xf numFmtId="0" fontId="0" fillId="0" borderId="0" xfId="0" applyAlignment="1">
      <alignment horizontal="center" textRotation="90" wrapText="1"/>
    </xf>
    <xf numFmtId="0" fontId="0" fillId="0" borderId="0" xfId="0" applyAlignment="1">
      <alignment horizontal="center" vertical="center" textRotation="90" wrapText="1"/>
    </xf>
    <xf numFmtId="0" fontId="0" fillId="3" borderId="0" xfId="0" applyFill="1"/>
    <xf numFmtId="0" fontId="0" fillId="3" borderId="0" xfId="0" quotePrefix="1" applyFill="1"/>
    <xf numFmtId="0" fontId="0" fillId="4" borderId="0" xfId="0" applyFill="1"/>
    <xf numFmtId="1" fontId="0" fillId="0" borderId="0" xfId="0" applyNumberFormat="1"/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workbookViewId="0">
      <selection activeCell="G24" sqref="G24"/>
    </sheetView>
  </sheetViews>
  <sheetFormatPr defaultRowHeight="15" x14ac:dyDescent="0.25"/>
  <cols>
    <col min="1" max="1" width="24.5703125" customWidth="1"/>
    <col min="5" max="5" width="12" bestFit="1" customWidth="1"/>
  </cols>
  <sheetData>
    <row r="1" spans="1:12" x14ac:dyDescent="0.25">
      <c r="B1" t="s">
        <v>2</v>
      </c>
      <c r="G1" t="s">
        <v>31</v>
      </c>
    </row>
    <row r="2" spans="1:12" ht="15" customHeight="1" x14ac:dyDescent="0.25">
      <c r="A2" s="4" t="s">
        <v>33</v>
      </c>
      <c r="B2" s="2" t="s">
        <v>3</v>
      </c>
      <c r="C2" s="2">
        <v>3494.48</v>
      </c>
      <c r="D2" s="2" t="s">
        <v>4</v>
      </c>
      <c r="G2" s="6" t="s">
        <v>10</v>
      </c>
      <c r="H2" s="6">
        <v>1005</v>
      </c>
      <c r="I2" s="6"/>
      <c r="J2" s="6"/>
      <c r="K2" s="6"/>
    </row>
    <row r="3" spans="1:12" x14ac:dyDescent="0.25">
      <c r="A3" s="4"/>
      <c r="B3" s="2" t="s">
        <v>5</v>
      </c>
      <c r="C3" s="2">
        <v>1059</v>
      </c>
      <c r="D3" s="2" t="s">
        <v>6</v>
      </c>
      <c r="G3" s="6"/>
      <c r="H3" s="6">
        <v>1.4</v>
      </c>
      <c r="I3" s="7" t="s">
        <v>38</v>
      </c>
      <c r="J3" s="6">
        <f>+H3*(273+20)/(273+150)</f>
        <v>0.96973995271867608</v>
      </c>
      <c r="K3" s="6" t="s">
        <v>6</v>
      </c>
    </row>
    <row r="4" spans="1:12" x14ac:dyDescent="0.25">
      <c r="A4" s="4"/>
      <c r="B4" s="2" t="s">
        <v>14</v>
      </c>
      <c r="C4" s="3">
        <v>5.0000000000000001E-3</v>
      </c>
      <c r="D4" s="2" t="s">
        <v>15</v>
      </c>
      <c r="G4" s="6"/>
      <c r="H4" s="6"/>
      <c r="I4" s="6"/>
      <c r="J4" s="6"/>
      <c r="K4" s="6"/>
    </row>
    <row r="5" spans="1:12" x14ac:dyDescent="0.25">
      <c r="A5" s="4"/>
      <c r="B5" s="2" t="s">
        <v>16</v>
      </c>
      <c r="C5" s="3">
        <f>C4/C3</f>
        <v>4.7214353163361662E-6</v>
      </c>
      <c r="D5" s="2" t="s">
        <v>17</v>
      </c>
      <c r="G5" s="6"/>
      <c r="H5" s="6"/>
      <c r="I5" s="6"/>
      <c r="J5" s="6"/>
      <c r="K5" s="6"/>
    </row>
    <row r="6" spans="1:12" x14ac:dyDescent="0.25">
      <c r="A6" s="4"/>
      <c r="B6" s="2" t="s">
        <v>51</v>
      </c>
      <c r="C6" s="2">
        <v>0.41</v>
      </c>
      <c r="D6" s="2" t="s">
        <v>19</v>
      </c>
      <c r="G6" s="6"/>
      <c r="H6" s="6"/>
      <c r="I6" s="6"/>
      <c r="J6" s="6"/>
      <c r="K6" s="6"/>
    </row>
    <row r="8" spans="1:12" x14ac:dyDescent="0.25">
      <c r="A8" t="s">
        <v>34</v>
      </c>
      <c r="B8" t="s">
        <v>0</v>
      </c>
      <c r="C8">
        <v>2000</v>
      </c>
      <c r="D8" t="s">
        <v>1</v>
      </c>
    </row>
    <row r="9" spans="1:12" x14ac:dyDescent="0.25">
      <c r="A9" t="s">
        <v>34</v>
      </c>
      <c r="B9" t="s">
        <v>7</v>
      </c>
      <c r="C9">
        <v>10</v>
      </c>
      <c r="D9" t="s">
        <v>8</v>
      </c>
      <c r="E9">
        <f>+C9/60/1000</f>
        <v>1.6666666666666666E-4</v>
      </c>
      <c r="F9" t="s">
        <v>12</v>
      </c>
      <c r="H9">
        <f>+C8/H2</f>
        <v>1.9900497512437811</v>
      </c>
      <c r="I9" t="s">
        <v>39</v>
      </c>
      <c r="J9">
        <f>+H9/J3</f>
        <v>2.0521478419700623</v>
      </c>
      <c r="K9" t="s">
        <v>12</v>
      </c>
      <c r="L9" s="8" t="s">
        <v>40</v>
      </c>
    </row>
    <row r="10" spans="1:12" x14ac:dyDescent="0.25">
      <c r="A10" t="s">
        <v>34</v>
      </c>
      <c r="B10" t="s">
        <v>9</v>
      </c>
      <c r="C10">
        <v>60</v>
      </c>
      <c r="D10" t="s">
        <v>10</v>
      </c>
      <c r="H10">
        <v>180</v>
      </c>
      <c r="I10" t="s">
        <v>10</v>
      </c>
    </row>
    <row r="11" spans="1:12" x14ac:dyDescent="0.25">
      <c r="A11" t="s">
        <v>35</v>
      </c>
      <c r="B11" t="s">
        <v>11</v>
      </c>
      <c r="C11">
        <f>+C10-C8/C2/C3/E9</f>
        <v>56.757330201000777</v>
      </c>
      <c r="D11" t="s">
        <v>10</v>
      </c>
      <c r="H11">
        <v>130</v>
      </c>
      <c r="I11" t="s">
        <v>10</v>
      </c>
    </row>
    <row r="13" spans="1:12" x14ac:dyDescent="0.25">
      <c r="A13" t="s">
        <v>36</v>
      </c>
      <c r="B13" t="s">
        <v>21</v>
      </c>
      <c r="C13">
        <v>10</v>
      </c>
      <c r="D13" t="s">
        <v>22</v>
      </c>
      <c r="E13">
        <f>+C13*0.001</f>
        <v>0.01</v>
      </c>
      <c r="F13" t="s">
        <v>32</v>
      </c>
    </row>
    <row r="14" spans="1:12" x14ac:dyDescent="0.25">
      <c r="A14" s="5" t="s">
        <v>42</v>
      </c>
      <c r="B14" t="s">
        <v>23</v>
      </c>
      <c r="C14">
        <f>+PI()/4*C13^2</f>
        <v>78.539816339744831</v>
      </c>
      <c r="D14" t="s">
        <v>24</v>
      </c>
      <c r="E14">
        <f>+C14/1000000</f>
        <v>7.8539816339744827E-5</v>
      </c>
      <c r="F14" t="s">
        <v>26</v>
      </c>
    </row>
    <row r="15" spans="1:12" x14ac:dyDescent="0.25">
      <c r="A15" s="5"/>
      <c r="B15" t="s">
        <v>25</v>
      </c>
      <c r="C15">
        <f>+E9/E14</f>
        <v>2.1220659078919377</v>
      </c>
      <c r="D15" t="s">
        <v>27</v>
      </c>
    </row>
    <row r="16" spans="1:12" x14ac:dyDescent="0.25">
      <c r="A16" s="5"/>
    </row>
    <row r="17" spans="1:6" x14ac:dyDescent="0.25">
      <c r="A17" s="5"/>
      <c r="B17" t="s">
        <v>28</v>
      </c>
      <c r="C17" s="9">
        <f>+C15*E13/C5</f>
        <v>4494.5355929151237</v>
      </c>
    </row>
    <row r="18" spans="1:6" x14ac:dyDescent="0.25">
      <c r="A18" s="5"/>
    </row>
    <row r="19" spans="1:6" x14ac:dyDescent="0.25">
      <c r="A19" s="5"/>
      <c r="B19" t="s">
        <v>18</v>
      </c>
      <c r="C19" s="9">
        <f>+C2*C4/C6</f>
        <v>42.615609756097562</v>
      </c>
    </row>
    <row r="20" spans="1:6" x14ac:dyDescent="0.25">
      <c r="A20" s="5"/>
      <c r="B20" t="s">
        <v>20</v>
      </c>
      <c r="C20" s="9">
        <f>0.023*C17^0.8*C19^0.4</f>
        <v>86.238893969385146</v>
      </c>
    </row>
    <row r="21" spans="1:6" x14ac:dyDescent="0.25">
      <c r="A21" s="5"/>
      <c r="B21" t="s">
        <v>29</v>
      </c>
      <c r="C21">
        <f>+C20*C6/C13</f>
        <v>3.5357946527447908</v>
      </c>
      <c r="D21" t="s">
        <v>30</v>
      </c>
    </row>
    <row r="22" spans="1:6" x14ac:dyDescent="0.25">
      <c r="A22" s="5"/>
      <c r="B22" t="s">
        <v>23</v>
      </c>
      <c r="C22">
        <f>+C8/((H10+H11)/2-(C10+C11)/2)/C21</f>
        <v>5.8542319781056804</v>
      </c>
      <c r="D22" t="s">
        <v>26</v>
      </c>
    </row>
    <row r="23" spans="1:6" x14ac:dyDescent="0.25">
      <c r="A23" t="s">
        <v>37</v>
      </c>
      <c r="B23" t="s">
        <v>13</v>
      </c>
      <c r="C23">
        <f>+C22/(PI()*E13)</f>
        <v>186.34599146443267</v>
      </c>
      <c r="D23" t="s">
        <v>32</v>
      </c>
      <c r="E23" s="8" t="s">
        <v>41</v>
      </c>
    </row>
    <row r="25" spans="1:6" x14ac:dyDescent="0.25">
      <c r="A25" s="5" t="s">
        <v>43</v>
      </c>
      <c r="B25" t="s">
        <v>47</v>
      </c>
      <c r="C25">
        <v>3.2</v>
      </c>
      <c r="D25" t="s">
        <v>44</v>
      </c>
      <c r="E25">
        <f>C25/1000000</f>
        <v>3.2000000000000003E-6</v>
      </c>
      <c r="F25" t="s">
        <v>32</v>
      </c>
    </row>
    <row r="26" spans="1:6" x14ac:dyDescent="0.25">
      <c r="A26" s="5"/>
      <c r="B26" t="s">
        <v>45</v>
      </c>
      <c r="C26" s="10">
        <f>0.25/(LOG(E25/(3.7*C13)+(5.74/C17^0.9),10)^2)</f>
        <v>3.9103616165840613E-2</v>
      </c>
      <c r="D26" t="s">
        <v>46</v>
      </c>
    </row>
    <row r="27" spans="1:6" x14ac:dyDescent="0.25">
      <c r="A27" s="5"/>
    </row>
    <row r="28" spans="1:6" x14ac:dyDescent="0.25">
      <c r="A28" s="5"/>
      <c r="B28" t="s">
        <v>48</v>
      </c>
      <c r="C28" s="1">
        <f>+C26*C23*C3*C15^2/(E13*2)</f>
        <v>1737483.4527867925</v>
      </c>
      <c r="D28" t="s">
        <v>49</v>
      </c>
      <c r="E28">
        <f>C28/100000</f>
        <v>17.374834527867925</v>
      </c>
      <c r="F28" t="s">
        <v>50</v>
      </c>
    </row>
    <row r="29" spans="1:6" x14ac:dyDescent="0.25">
      <c r="A29" s="5"/>
    </row>
    <row r="30" spans="1:6" x14ac:dyDescent="0.25">
      <c r="A30" s="5"/>
    </row>
    <row r="31" spans="1:6" x14ac:dyDescent="0.25">
      <c r="A31" s="5"/>
    </row>
    <row r="32" spans="1:6" x14ac:dyDescent="0.25">
      <c r="A32" s="5"/>
    </row>
    <row r="33" spans="1:1" x14ac:dyDescent="0.25">
      <c r="A33" s="5"/>
    </row>
  </sheetData>
  <mergeCells count="3">
    <mergeCell ref="A2:A6"/>
    <mergeCell ref="A14:A22"/>
    <mergeCell ref="A25:A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Joop de Smit</dc:creator>
  <cp:lastModifiedBy>Joop de Smit</cp:lastModifiedBy>
  <dcterms:created xsi:type="dcterms:W3CDTF">2021-01-23T19:06:26Z</dcterms:created>
  <dcterms:modified xsi:type="dcterms:W3CDTF">2021-01-23T19:59:10Z</dcterms:modified>
</cp:coreProperties>
</file>