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rknano-my.sharepoint.com/personal/joop_desmit_spark-nano_com/Documents/Bureaublad/New folder/"/>
    </mc:Choice>
  </mc:AlternateContent>
  <xr:revisionPtr revIDLastSave="17" documentId="8_{DFB0744B-AFEB-4041-AC47-D10A4DD6CA15}" xr6:coauthVersionLast="47" xr6:coauthVersionMax="47" xr10:uidLastSave="{A4C5F57D-9648-4C5C-8E9F-767A39A27086}"/>
  <bookViews>
    <workbookView xWindow="7050" yWindow="1275" windowWidth="27720" windowHeight="17925" xr2:uid="{D9A3796B-5C4A-4140-8149-36565AB28B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E35" i="1" s="1"/>
  <c r="B21" i="1"/>
  <c r="E21" i="1" s="1"/>
  <c r="B46" i="1"/>
  <c r="B32" i="1"/>
  <c r="B31" i="1"/>
  <c r="B18" i="1"/>
  <c r="D7" i="1"/>
  <c r="B11" i="1" s="1"/>
  <c r="B17" i="1"/>
  <c r="E20" i="1" l="1"/>
  <c r="B25" i="1"/>
  <c r="E34" i="1" s="1"/>
  <c r="B40" i="1"/>
  <c r="E49" i="1" s="1"/>
  <c r="E52" i="1" l="1"/>
</calcChain>
</file>

<file path=xl/sharedStrings.xml><?xml version="1.0" encoding="utf-8"?>
<sst xmlns="http://schemas.openxmlformats.org/spreadsheetml/2006/main" count="71" uniqueCount="34">
  <si>
    <t>Profiel</t>
  </si>
  <si>
    <t>Vierkante buis</t>
  </si>
  <si>
    <t>Dikte</t>
  </si>
  <si>
    <t>breedte</t>
  </si>
  <si>
    <t>Wanddikte</t>
  </si>
  <si>
    <t>I</t>
  </si>
  <si>
    <t>mm4</t>
  </si>
  <si>
    <t>Hal</t>
  </si>
  <si>
    <t>lengte</t>
  </si>
  <si>
    <t>Doorzakking 1</t>
  </si>
  <si>
    <t>Mastcompressie kracht</t>
  </si>
  <si>
    <t>kg</t>
  </si>
  <si>
    <t>N</t>
  </si>
  <si>
    <t>mm</t>
  </si>
  <si>
    <t>Wb</t>
  </si>
  <si>
    <t>mm3</t>
  </si>
  <si>
    <t>Kracht per balk</t>
  </si>
  <si>
    <t>f</t>
  </si>
  <si>
    <t>Staal</t>
  </si>
  <si>
    <t>MPa</t>
  </si>
  <si>
    <t>Doorzakking 2</t>
  </si>
  <si>
    <t>Inzakking 3</t>
  </si>
  <si>
    <t>kolom kracht</t>
  </si>
  <si>
    <t>Oppervlakte</t>
  </si>
  <si>
    <t>mm2</t>
  </si>
  <si>
    <t>hoogte</t>
  </si>
  <si>
    <t>Totale inzakking</t>
  </si>
  <si>
    <t>Hoogte</t>
  </si>
  <si>
    <t>Mb</t>
  </si>
  <si>
    <t>Nmm</t>
  </si>
  <si>
    <r>
      <rPr>
        <sz val="11"/>
        <color theme="1"/>
        <rFont val="Calibri"/>
        <family val="2"/>
      </rPr>
      <t>σ</t>
    </r>
    <r>
      <rPr>
        <sz val="11"/>
        <color theme="1"/>
        <rFont val="Aptos Narrow"/>
        <family val="2"/>
      </rPr>
      <t>b</t>
    </r>
  </si>
  <si>
    <t>N/mm2</t>
  </si>
  <si>
    <t>Pisbakkenijzer begint te vervormen vanaf 235MPa. Maar dit is geenszins gegarandeerd.</t>
  </si>
  <si>
    <t>Hierop is een veiligheidsfactor van 2 tot 3 to houden. Dus een acceptabele spanning ~80-100MPa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</si>
</sst>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1" fontId="0" fillId="0" borderId="7" xfId="0" applyNumberFormat="1" applyBorder="1"/>
    <xf numFmtId="0" fontId="0" fillId="0" borderId="8" xfId="0" applyBorder="1"/>
    <xf numFmtId="11" fontId="0" fillId="0" borderId="0" xfId="0" applyNumberFormat="1"/>
    <xf numFmtId="2" fontId="0" fillId="0" borderId="0" xfId="0" applyNumberFormat="1"/>
    <xf numFmtId="16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571500</xdr:colOff>
      <xdr:row>1</xdr:row>
      <xdr:rowOff>161925</xdr:rowOff>
    </xdr:from>
    <xdr:to>
      <xdr:col>26</xdr:col>
      <xdr:colOff>324751</xdr:colOff>
      <xdr:row>32</xdr:row>
      <xdr:rowOff>115123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BE17E-C2E8-3C7D-2587-53F829F2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352425"/>
          <a:ext cx="6458851" cy="5896798"/>
        </a:xfrm>
        <a:prstGeom prst="rect">
          <a:avLst/>
        </a:prstGeom>
      </xdr:spPr>
    </xdr:pic>
    <xdr:clientData/>
  </xdr:twoCellAnchor>
  <xdr:twoCellAnchor>
    <xdr:from>
      <xdr:col>19</xdr:col>
      <xdr:colOff>209550</xdr:colOff>
      <xdr:row>6</xdr:row>
      <xdr:rowOff>47625</xdr:rowOff>
    </xdr:from>
    <xdr:to>
      <xdr:col>19</xdr:col>
      <xdr:colOff>542925</xdr:colOff>
      <xdr:row>8</xdr:row>
      <xdr:rowOff>19050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63310F0-1E8D-11C2-6D49-478C79A572C1}"/>
            </a:ext>
          </a:extLst>
        </xdr:cNvPr>
        <xdr:cNvSpPr/>
      </xdr:nvSpPr>
      <xdr:spPr>
        <a:xfrm>
          <a:off x="11791950" y="1000125"/>
          <a:ext cx="333375" cy="35242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3</a:t>
          </a:r>
        </a:p>
      </xdr:txBody>
    </xdr:sp>
    <xdr:clientData/>
  </xdr:twoCellAnchor>
  <xdr:twoCellAnchor>
    <xdr:from>
      <xdr:col>18</xdr:col>
      <xdr:colOff>457200</xdr:colOff>
      <xdr:row>16</xdr:row>
      <xdr:rowOff>19050</xdr:rowOff>
    </xdr:from>
    <xdr:to>
      <xdr:col>19</xdr:col>
      <xdr:colOff>180975</xdr:colOff>
      <xdr:row>17</xdr:row>
      <xdr:rowOff>180975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0673859-B317-4326-B5D7-48CC9FC60310}"/>
            </a:ext>
          </a:extLst>
        </xdr:cNvPr>
        <xdr:cNvSpPr/>
      </xdr:nvSpPr>
      <xdr:spPr>
        <a:xfrm>
          <a:off x="11430000" y="3257550"/>
          <a:ext cx="333375" cy="35242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2</a:t>
          </a:r>
        </a:p>
      </xdr:txBody>
    </xdr:sp>
    <xdr:clientData/>
  </xdr:twoCellAnchor>
  <xdr:twoCellAnchor>
    <xdr:from>
      <xdr:col>20</xdr:col>
      <xdr:colOff>447675</xdr:colOff>
      <xdr:row>12</xdr:row>
      <xdr:rowOff>0</xdr:rowOff>
    </xdr:from>
    <xdr:to>
      <xdr:col>21</xdr:col>
      <xdr:colOff>171450</xdr:colOff>
      <xdr:row>13</xdr:row>
      <xdr:rowOff>95250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3BF3760-BEBD-4F9F-BD58-BFAB3E9AADDF}"/>
            </a:ext>
          </a:extLst>
        </xdr:cNvPr>
        <xdr:cNvSpPr/>
      </xdr:nvSpPr>
      <xdr:spPr>
        <a:xfrm>
          <a:off x="12639675" y="2409825"/>
          <a:ext cx="333375" cy="35242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BE5A-A492-4E7A-9F61-EA6A89DE1EA7}">
  <dimension ref="A1:G52"/>
  <sheetViews>
    <sheetView tabSelected="1" workbookViewId="0">
      <selection activeCell="G23" sqref="G23"/>
    </sheetView>
  </sheetViews>
  <sheetFormatPr defaultRowHeight="15" x14ac:dyDescent="0.25"/>
  <cols>
    <col min="1" max="1" width="22" bestFit="1" customWidth="1"/>
  </cols>
  <sheetData>
    <row r="1" spans="1:5" x14ac:dyDescent="0.25">
      <c r="A1" t="s">
        <v>0</v>
      </c>
    </row>
    <row r="2" spans="1:5" x14ac:dyDescent="0.25">
      <c r="A2" t="s">
        <v>18</v>
      </c>
      <c r="B2" s="10">
        <v>210000</v>
      </c>
      <c r="C2" t="s">
        <v>19</v>
      </c>
    </row>
    <row r="3" spans="1:5" x14ac:dyDescent="0.25">
      <c r="A3" t="s">
        <v>7</v>
      </c>
    </row>
    <row r="4" spans="1:5" x14ac:dyDescent="0.25">
      <c r="A4" t="s">
        <v>8</v>
      </c>
      <c r="B4">
        <v>500</v>
      </c>
      <c r="C4" t="s">
        <v>13</v>
      </c>
    </row>
    <row r="5" spans="1:5" x14ac:dyDescent="0.25">
      <c r="A5" t="s">
        <v>3</v>
      </c>
      <c r="B5">
        <v>600</v>
      </c>
      <c r="C5" t="s">
        <v>13</v>
      </c>
    </row>
    <row r="6" spans="1:5" x14ac:dyDescent="0.25">
      <c r="A6" t="s">
        <v>25</v>
      </c>
      <c r="B6">
        <v>1900</v>
      </c>
      <c r="C6" t="s">
        <v>13</v>
      </c>
    </row>
    <row r="7" spans="1:5" x14ac:dyDescent="0.25">
      <c r="A7" t="s">
        <v>10</v>
      </c>
      <c r="B7">
        <v>2100</v>
      </c>
      <c r="C7" t="s">
        <v>11</v>
      </c>
      <c r="D7">
        <f>+B7*10</f>
        <v>21000</v>
      </c>
      <c r="E7" t="s">
        <v>12</v>
      </c>
    </row>
    <row r="9" spans="1:5" x14ac:dyDescent="0.25">
      <c r="A9" t="s">
        <v>9</v>
      </c>
    </row>
    <row r="11" spans="1:5" x14ac:dyDescent="0.25">
      <c r="A11" t="s">
        <v>16</v>
      </c>
      <c r="B11">
        <f>+D7/2</f>
        <v>10500</v>
      </c>
      <c r="C11" t="s">
        <v>12</v>
      </c>
    </row>
    <row r="12" spans="1:5" ht="15.75" thickBot="1" x14ac:dyDescent="0.3"/>
    <row r="13" spans="1:5" x14ac:dyDescent="0.25">
      <c r="A13" s="1" t="s">
        <v>1</v>
      </c>
      <c r="B13" s="2"/>
      <c r="C13" s="3"/>
    </row>
    <row r="14" spans="1:5" x14ac:dyDescent="0.25">
      <c r="A14" s="4" t="s">
        <v>25</v>
      </c>
      <c r="B14" s="5">
        <v>50</v>
      </c>
      <c r="C14" s="6" t="s">
        <v>13</v>
      </c>
    </row>
    <row r="15" spans="1:5" x14ac:dyDescent="0.25">
      <c r="A15" s="4" t="s">
        <v>3</v>
      </c>
      <c r="B15" s="5">
        <v>50</v>
      </c>
      <c r="C15" s="6" t="s">
        <v>13</v>
      </c>
    </row>
    <row r="16" spans="1:5" x14ac:dyDescent="0.25">
      <c r="A16" s="4" t="s">
        <v>4</v>
      </c>
      <c r="B16" s="5">
        <v>5</v>
      </c>
      <c r="C16" s="6" t="s">
        <v>13</v>
      </c>
    </row>
    <row r="17" spans="1:7" x14ac:dyDescent="0.25">
      <c r="A17" s="4" t="s">
        <v>5</v>
      </c>
      <c r="B17" s="5">
        <f>1/12*(B15*B14^3-(B15-2*B16)*(B14-2*B16)^3)</f>
        <v>307500</v>
      </c>
      <c r="C17" s="6" t="s">
        <v>6</v>
      </c>
    </row>
    <row r="18" spans="1:7" ht="15.75" thickBot="1" x14ac:dyDescent="0.3">
      <c r="A18" s="7" t="s">
        <v>14</v>
      </c>
      <c r="B18" s="8">
        <f>1/6*(B15*B14^2-(B15-2*B16)*(B14-2*B16)^2)</f>
        <v>10166.666666666666</v>
      </c>
      <c r="C18" s="9" t="s">
        <v>15</v>
      </c>
    </row>
    <row r="20" spans="1:7" x14ac:dyDescent="0.25">
      <c r="D20" t="s">
        <v>17</v>
      </c>
      <c r="E20" s="11">
        <f>+B11*B4^3/(48*B17*B2)</f>
        <v>0.42344173441734417</v>
      </c>
      <c r="F20" t="s">
        <v>13</v>
      </c>
    </row>
    <row r="21" spans="1:7" x14ac:dyDescent="0.25">
      <c r="A21" t="s">
        <v>28</v>
      </c>
      <c r="B21">
        <f>+B11*B4/2</f>
        <v>2625000</v>
      </c>
      <c r="C21" t="s">
        <v>29</v>
      </c>
      <c r="D21" s="13" t="s">
        <v>30</v>
      </c>
      <c r="E21" s="11">
        <f>+B21/B18</f>
        <v>258.19672131147541</v>
      </c>
      <c r="F21" s="13" t="s">
        <v>31</v>
      </c>
      <c r="G21" s="13" t="s">
        <v>32</v>
      </c>
    </row>
    <row r="22" spans="1:7" x14ac:dyDescent="0.25">
      <c r="G22" t="s">
        <v>33</v>
      </c>
    </row>
    <row r="23" spans="1:7" x14ac:dyDescent="0.25">
      <c r="A23" t="s">
        <v>20</v>
      </c>
    </row>
    <row r="25" spans="1:7" x14ac:dyDescent="0.25">
      <c r="A25" t="s">
        <v>16</v>
      </c>
      <c r="B25">
        <f>+D7/2</f>
        <v>10500</v>
      </c>
      <c r="C25" t="s">
        <v>12</v>
      </c>
    </row>
    <row r="26" spans="1:7" ht="15.75" thickBot="1" x14ac:dyDescent="0.3"/>
    <row r="27" spans="1:7" x14ac:dyDescent="0.25">
      <c r="A27" s="1" t="s">
        <v>1</v>
      </c>
      <c r="B27" s="2"/>
      <c r="C27" s="3"/>
    </row>
    <row r="28" spans="1:7" x14ac:dyDescent="0.25">
      <c r="A28" s="4" t="s">
        <v>27</v>
      </c>
      <c r="B28" s="5">
        <v>50</v>
      </c>
      <c r="C28" s="6" t="s">
        <v>13</v>
      </c>
    </row>
    <row r="29" spans="1:7" x14ac:dyDescent="0.25">
      <c r="A29" s="4" t="s">
        <v>3</v>
      </c>
      <c r="B29" s="5">
        <v>50</v>
      </c>
      <c r="C29" s="6" t="s">
        <v>13</v>
      </c>
    </row>
    <row r="30" spans="1:7" x14ac:dyDescent="0.25">
      <c r="A30" s="4" t="s">
        <v>4</v>
      </c>
      <c r="B30" s="5">
        <v>5</v>
      </c>
      <c r="C30" s="6" t="s">
        <v>13</v>
      </c>
    </row>
    <row r="31" spans="1:7" x14ac:dyDescent="0.25">
      <c r="A31" s="4" t="s">
        <v>5</v>
      </c>
      <c r="B31" s="5">
        <f>1/12*(B29*B28^3-(B29-2*B30)*(B28-2*B30)^3)</f>
        <v>307500</v>
      </c>
      <c r="C31" s="6" t="s">
        <v>6</v>
      </c>
    </row>
    <row r="32" spans="1:7" ht="15.75" thickBot="1" x14ac:dyDescent="0.3">
      <c r="A32" s="7" t="s">
        <v>14</v>
      </c>
      <c r="B32" s="8">
        <f>1/6*(B29*B28^2-(B29-2*B30)*(B28-2*B30)^2)</f>
        <v>10166.666666666666</v>
      </c>
      <c r="C32" s="9" t="s">
        <v>15</v>
      </c>
    </row>
    <row r="34" spans="1:7" x14ac:dyDescent="0.25">
      <c r="D34" t="s">
        <v>17</v>
      </c>
      <c r="E34" s="11">
        <f>+B25*B5^3/(48*B31*B2)</f>
        <v>0.73170731707317072</v>
      </c>
      <c r="F34" t="s">
        <v>13</v>
      </c>
    </row>
    <row r="35" spans="1:7" x14ac:dyDescent="0.25">
      <c r="A35" t="s">
        <v>28</v>
      </c>
      <c r="B35">
        <f>+B5*B18/2</f>
        <v>3050000</v>
      </c>
      <c r="C35" t="s">
        <v>29</v>
      </c>
      <c r="D35" s="13" t="s">
        <v>30</v>
      </c>
      <c r="E35" s="11">
        <f>+B35/B32</f>
        <v>300</v>
      </c>
      <c r="F35" s="13" t="s">
        <v>31</v>
      </c>
      <c r="G35" s="13"/>
    </row>
    <row r="36" spans="1:7" x14ac:dyDescent="0.25">
      <c r="E36" s="11"/>
    </row>
    <row r="38" spans="1:7" x14ac:dyDescent="0.25">
      <c r="A38" t="s">
        <v>21</v>
      </c>
    </row>
    <row r="40" spans="1:7" x14ac:dyDescent="0.25">
      <c r="A40" t="s">
        <v>22</v>
      </c>
      <c r="B40">
        <f>+D7/4</f>
        <v>5250</v>
      </c>
      <c r="C40" t="s">
        <v>12</v>
      </c>
    </row>
    <row r="41" spans="1:7" ht="15.75" thickBot="1" x14ac:dyDescent="0.3"/>
    <row r="42" spans="1:7" x14ac:dyDescent="0.25">
      <c r="A42" s="1" t="s">
        <v>1</v>
      </c>
      <c r="B42" s="2"/>
      <c r="C42" s="3"/>
    </row>
    <row r="43" spans="1:7" x14ac:dyDescent="0.25">
      <c r="A43" s="4" t="s">
        <v>2</v>
      </c>
      <c r="B43" s="5">
        <v>50</v>
      </c>
      <c r="C43" s="6" t="s">
        <v>13</v>
      </c>
    </row>
    <row r="44" spans="1:7" x14ac:dyDescent="0.25">
      <c r="A44" s="4" t="s">
        <v>3</v>
      </c>
      <c r="B44" s="5">
        <v>50</v>
      </c>
      <c r="C44" s="6" t="s">
        <v>13</v>
      </c>
    </row>
    <row r="45" spans="1:7" x14ac:dyDescent="0.25">
      <c r="A45" s="4" t="s">
        <v>4</v>
      </c>
      <c r="B45" s="5">
        <v>5</v>
      </c>
      <c r="C45" s="6" t="s">
        <v>13</v>
      </c>
    </row>
    <row r="46" spans="1:7" x14ac:dyDescent="0.25">
      <c r="A46" s="4" t="s">
        <v>23</v>
      </c>
      <c r="B46" s="5">
        <f>+B43*B44-((B43-2*B45)*(B44-2*B45))</f>
        <v>900</v>
      </c>
      <c r="C46" s="6" t="s">
        <v>24</v>
      </c>
    </row>
    <row r="47" spans="1:7" ht="15.75" thickBot="1" x14ac:dyDescent="0.3">
      <c r="A47" s="7"/>
      <c r="B47" s="8"/>
      <c r="C47" s="9"/>
    </row>
    <row r="49" spans="4:6" x14ac:dyDescent="0.25">
      <c r="D49" t="s">
        <v>17</v>
      </c>
      <c r="E49" s="12">
        <f>+B40*B6/B2/B46</f>
        <v>5.2777777777777778E-2</v>
      </c>
      <c r="F49" t="s">
        <v>13</v>
      </c>
    </row>
    <row r="52" spans="4:6" x14ac:dyDescent="0.25">
      <c r="D52" t="s">
        <v>26</v>
      </c>
      <c r="E52" s="11">
        <f>+E49+E34+E20</f>
        <v>1.2079268292682928</v>
      </c>
      <c r="F52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 | SparkNano</dc:creator>
  <cp:lastModifiedBy>Joop de Smit | SparkNano</cp:lastModifiedBy>
  <dcterms:created xsi:type="dcterms:W3CDTF">2024-05-23T12:01:41Z</dcterms:created>
  <dcterms:modified xsi:type="dcterms:W3CDTF">2024-05-23T12:29:56Z</dcterms:modified>
</cp:coreProperties>
</file>