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opdeSmitSparkNano\Downloads\"/>
    </mc:Choice>
  </mc:AlternateContent>
  <xr:revisionPtr revIDLastSave="0" documentId="13_ncr:1_{5DB50881-7F93-4A31-B87E-7BC2362BF371}" xr6:coauthVersionLast="47" xr6:coauthVersionMax="47" xr10:uidLastSave="{00000000-0000-0000-0000-000000000000}"/>
  <bookViews>
    <workbookView xWindow="7545" yWindow="0" windowWidth="25245" windowHeight="21000" xr2:uid="{D9A3796B-5C4A-4140-8149-36565AB28B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1" i="1"/>
  <c r="I44" i="1"/>
  <c r="I53" i="1" s="1"/>
  <c r="I50" i="1"/>
  <c r="I35" i="1"/>
  <c r="I11" i="1"/>
  <c r="K11" i="1" s="1"/>
  <c r="I15" i="1" s="1"/>
  <c r="I23" i="1" s="1"/>
  <c r="B50" i="1"/>
  <c r="B35" i="1"/>
  <c r="I21" i="1"/>
  <c r="B39" i="1" s="1"/>
  <c r="E39" i="1" s="1"/>
  <c r="D10" i="1"/>
  <c r="B15" i="1" s="1"/>
  <c r="B21" i="1"/>
  <c r="B44" i="1" l="1"/>
  <c r="E52" i="1" s="1"/>
  <c r="I24" i="1"/>
  <c r="I29" i="1"/>
  <c r="B24" i="1"/>
  <c r="B29" i="1"/>
  <c r="E38" i="1" s="1"/>
  <c r="I37" i="1" l="1"/>
  <c r="I38" i="1" s="1"/>
  <c r="E55" i="1"/>
</calcChain>
</file>

<file path=xl/sharedStrings.xml><?xml version="1.0" encoding="utf-8"?>
<sst xmlns="http://schemas.openxmlformats.org/spreadsheetml/2006/main" count="109" uniqueCount="43">
  <si>
    <t>Profiel</t>
  </si>
  <si>
    <t>Vierkante buis</t>
  </si>
  <si>
    <t>Dikte</t>
  </si>
  <si>
    <t>breedte</t>
  </si>
  <si>
    <t>Wanddikte</t>
  </si>
  <si>
    <t>I</t>
  </si>
  <si>
    <t>mm4</t>
  </si>
  <si>
    <t>Hal</t>
  </si>
  <si>
    <t>lengte</t>
  </si>
  <si>
    <t>Doorzakking 1</t>
  </si>
  <si>
    <t>Mastcompressie kracht</t>
  </si>
  <si>
    <t>kg</t>
  </si>
  <si>
    <t>N</t>
  </si>
  <si>
    <t>mm</t>
  </si>
  <si>
    <t>Wb</t>
  </si>
  <si>
    <t>mm3</t>
  </si>
  <si>
    <t>Kracht per balk</t>
  </si>
  <si>
    <t>f</t>
  </si>
  <si>
    <t>Staal</t>
  </si>
  <si>
    <t>MPa</t>
  </si>
  <si>
    <t>Doorzakking 2</t>
  </si>
  <si>
    <t>Inzakking 3</t>
  </si>
  <si>
    <t>kolom kracht</t>
  </si>
  <si>
    <t>Oppervlakte</t>
  </si>
  <si>
    <t>mm2</t>
  </si>
  <si>
    <t>hoogte</t>
  </si>
  <si>
    <t>Totale inzakking</t>
  </si>
  <si>
    <t>Hoogte</t>
  </si>
  <si>
    <t>Mb</t>
  </si>
  <si>
    <t>Nmm</t>
  </si>
  <si>
    <r>
      <rPr>
        <sz val="11"/>
        <color theme="1"/>
        <rFont val="Calibri"/>
        <family val="2"/>
      </rPr>
      <t>σ</t>
    </r>
    <r>
      <rPr>
        <sz val="11"/>
        <color theme="1"/>
        <rFont val="Aptos Narrow"/>
        <family val="2"/>
      </rPr>
      <t>b</t>
    </r>
  </si>
  <si>
    <t>N/mm2</t>
  </si>
  <si>
    <t>Stijfheid</t>
  </si>
  <si>
    <t>Sterkte</t>
  </si>
  <si>
    <t>Sf</t>
  </si>
  <si>
    <t>Rekenkracht</t>
  </si>
  <si>
    <t>Sterkte 1</t>
  </si>
  <si>
    <t>R 0.2 S235</t>
  </si>
  <si>
    <t>Sterkte 2</t>
  </si>
  <si>
    <t>Sterkte 3</t>
  </si>
  <si>
    <t>OK</t>
  </si>
  <si>
    <t>Knikkracht</t>
  </si>
  <si>
    <t>Niet OK: Is groter dan de rekgrens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</si>
</sst>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1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9" xfId="0" applyBorder="1"/>
    <xf numFmtId="1" fontId="0" fillId="0" borderId="10" xfId="0" applyNumberFormat="1" applyBorder="1"/>
    <xf numFmtId="0" fontId="0" fillId="0" borderId="11" xfId="0" applyBorder="1"/>
    <xf numFmtId="0" fontId="0" fillId="0" borderId="0" xfId="0" applyBorder="1"/>
    <xf numFmtId="0" fontId="0" fillId="0" borderId="7" xfId="0" applyBorder="1"/>
    <xf numFmtId="1" fontId="0" fillId="0" borderId="0" xfId="0" applyNumberFormat="1" applyBorder="1"/>
    <xf numFmtId="0" fontId="1" fillId="0" borderId="0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571500</xdr:colOff>
      <xdr:row>1</xdr:row>
      <xdr:rowOff>161925</xdr:rowOff>
    </xdr:from>
    <xdr:to>
      <xdr:col>26</xdr:col>
      <xdr:colOff>324751</xdr:colOff>
      <xdr:row>32</xdr:row>
      <xdr:rowOff>115123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BE17E-C2E8-3C7D-2587-53F829F2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352425"/>
          <a:ext cx="6458851" cy="5896798"/>
        </a:xfrm>
        <a:prstGeom prst="rect">
          <a:avLst/>
        </a:prstGeom>
      </xdr:spPr>
    </xdr:pic>
    <xdr:clientData/>
  </xdr:twoCellAnchor>
  <xdr:twoCellAnchor>
    <xdr:from>
      <xdr:col>19</xdr:col>
      <xdr:colOff>209550</xdr:colOff>
      <xdr:row>6</xdr:row>
      <xdr:rowOff>47625</xdr:rowOff>
    </xdr:from>
    <xdr:to>
      <xdr:col>19</xdr:col>
      <xdr:colOff>542925</xdr:colOff>
      <xdr:row>12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63310F0-1E8D-11C2-6D49-478C79A572C1}"/>
            </a:ext>
          </a:extLst>
        </xdr:cNvPr>
        <xdr:cNvSpPr/>
      </xdr:nvSpPr>
      <xdr:spPr>
        <a:xfrm>
          <a:off x="11791950" y="1000125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3</a:t>
          </a:r>
        </a:p>
      </xdr:txBody>
    </xdr:sp>
    <xdr:clientData/>
  </xdr:twoCellAnchor>
  <xdr:twoCellAnchor>
    <xdr:from>
      <xdr:col>18</xdr:col>
      <xdr:colOff>457200</xdr:colOff>
      <xdr:row>20</xdr:row>
      <xdr:rowOff>19050</xdr:rowOff>
    </xdr:from>
    <xdr:to>
      <xdr:col>19</xdr:col>
      <xdr:colOff>180975</xdr:colOff>
      <xdr:row>21</xdr:row>
      <xdr:rowOff>180975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0673859-B317-4326-B5D7-48CC9FC60310}"/>
            </a:ext>
          </a:extLst>
        </xdr:cNvPr>
        <xdr:cNvSpPr/>
      </xdr:nvSpPr>
      <xdr:spPr>
        <a:xfrm>
          <a:off x="11430000" y="3257550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2</a:t>
          </a:r>
        </a:p>
      </xdr:txBody>
    </xdr:sp>
    <xdr:clientData/>
  </xdr:twoCellAnchor>
  <xdr:twoCellAnchor>
    <xdr:from>
      <xdr:col>20</xdr:col>
      <xdr:colOff>447675</xdr:colOff>
      <xdr:row>16</xdr:row>
      <xdr:rowOff>0</xdr:rowOff>
    </xdr:from>
    <xdr:to>
      <xdr:col>21</xdr:col>
      <xdr:colOff>171450</xdr:colOff>
      <xdr:row>17</xdr:row>
      <xdr:rowOff>95250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3BF3760-BEBD-4F9F-BD58-BFAB3E9AADDF}"/>
            </a:ext>
          </a:extLst>
        </xdr:cNvPr>
        <xdr:cNvSpPr/>
      </xdr:nvSpPr>
      <xdr:spPr>
        <a:xfrm>
          <a:off x="12639675" y="2409825"/>
          <a:ext cx="333375" cy="3524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1</a:t>
          </a:r>
        </a:p>
      </xdr:txBody>
    </xdr:sp>
    <xdr:clientData/>
  </xdr:twoCellAnchor>
  <xdr:twoCellAnchor editAs="oneCell">
    <xdr:from>
      <xdr:col>13</xdr:col>
      <xdr:colOff>571500</xdr:colOff>
      <xdr:row>35</xdr:row>
      <xdr:rowOff>161925</xdr:rowOff>
    </xdr:from>
    <xdr:to>
      <xdr:col>25</xdr:col>
      <xdr:colOff>267678</xdr:colOff>
      <xdr:row>58</xdr:row>
      <xdr:rowOff>19646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36859E-8EC4-6370-9B77-CCF89499F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6886575"/>
          <a:ext cx="7011378" cy="4267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BE5A-A492-4E7A-9F61-EA6A89DE1EA7}">
  <dimension ref="A1:M56"/>
  <sheetViews>
    <sheetView tabSelected="1" workbookViewId="0">
      <selection activeCell="H59" sqref="H59"/>
    </sheetView>
  </sheetViews>
  <sheetFormatPr defaultRowHeight="15" x14ac:dyDescent="0.25"/>
  <cols>
    <col min="1" max="1" width="22" bestFit="1" customWidth="1"/>
    <col min="8" max="8" width="22" bestFit="1" customWidth="1"/>
    <col min="9" max="9" width="12" bestFit="1" customWidth="1"/>
  </cols>
  <sheetData>
    <row r="1" spans="1:13" x14ac:dyDescent="0.25">
      <c r="A1" t="s">
        <v>0</v>
      </c>
    </row>
    <row r="2" spans="1:13" x14ac:dyDescent="0.25">
      <c r="A2" t="s">
        <v>18</v>
      </c>
      <c r="B2" s="8">
        <v>210000</v>
      </c>
      <c r="C2" t="s">
        <v>19</v>
      </c>
      <c r="H2" t="s">
        <v>37</v>
      </c>
      <c r="I2">
        <v>235</v>
      </c>
      <c r="J2" t="s">
        <v>31</v>
      </c>
    </row>
    <row r="3" spans="1:13" x14ac:dyDescent="0.25">
      <c r="A3" t="s">
        <v>7</v>
      </c>
    </row>
    <row r="4" spans="1:13" x14ac:dyDescent="0.25">
      <c r="A4" t="s">
        <v>8</v>
      </c>
      <c r="B4">
        <v>500</v>
      </c>
      <c r="C4" t="s">
        <v>13</v>
      </c>
    </row>
    <row r="5" spans="1:13" x14ac:dyDescent="0.25">
      <c r="A5" t="s">
        <v>3</v>
      </c>
      <c r="B5">
        <v>600</v>
      </c>
      <c r="C5" t="s">
        <v>13</v>
      </c>
    </row>
    <row r="6" spans="1:13" x14ac:dyDescent="0.25">
      <c r="A6" t="s">
        <v>25</v>
      </c>
      <c r="B6">
        <v>1900</v>
      </c>
      <c r="C6" t="s">
        <v>13</v>
      </c>
    </row>
    <row r="8" spans="1:13" x14ac:dyDescent="0.25">
      <c r="A8" s="12" t="s">
        <v>32</v>
      </c>
      <c r="B8" s="12"/>
      <c r="C8" s="12"/>
      <c r="D8" s="12"/>
      <c r="E8" s="12"/>
      <c r="F8" s="12"/>
      <c r="H8" s="12" t="s">
        <v>33</v>
      </c>
      <c r="I8" s="12"/>
      <c r="J8" s="12"/>
      <c r="K8" s="12"/>
      <c r="L8" s="12"/>
      <c r="M8" s="12"/>
    </row>
    <row r="10" spans="1:13" x14ac:dyDescent="0.25">
      <c r="A10" t="s">
        <v>10</v>
      </c>
      <c r="B10">
        <v>530</v>
      </c>
      <c r="C10" t="s">
        <v>11</v>
      </c>
      <c r="D10">
        <f>+B10*10</f>
        <v>5300</v>
      </c>
      <c r="E10" t="s">
        <v>12</v>
      </c>
      <c r="H10" t="s">
        <v>34</v>
      </c>
      <c r="I10">
        <v>4</v>
      </c>
    </row>
    <row r="11" spans="1:13" x14ac:dyDescent="0.25">
      <c r="H11" t="s">
        <v>35</v>
      </c>
      <c r="I11">
        <f>+I10*B10</f>
        <v>2120</v>
      </c>
      <c r="J11" t="s">
        <v>11</v>
      </c>
      <c r="K11">
        <f>+I11*10</f>
        <v>21200</v>
      </c>
      <c r="L11" t="s">
        <v>12</v>
      </c>
    </row>
    <row r="13" spans="1:13" x14ac:dyDescent="0.25">
      <c r="A13" t="s">
        <v>9</v>
      </c>
      <c r="H13" t="s">
        <v>36</v>
      </c>
    </row>
    <row r="15" spans="1:13" x14ac:dyDescent="0.25">
      <c r="A15" t="s">
        <v>16</v>
      </c>
      <c r="B15">
        <f>+D10/2</f>
        <v>2650</v>
      </c>
      <c r="C15" t="s">
        <v>12</v>
      </c>
      <c r="H15" t="s">
        <v>16</v>
      </c>
      <c r="I15">
        <f>+K11/2</f>
        <v>10600</v>
      </c>
      <c r="J15" t="s">
        <v>12</v>
      </c>
    </row>
    <row r="16" spans="1:13" ht="15.75" thickBot="1" x14ac:dyDescent="0.3"/>
    <row r="17" spans="1:11" x14ac:dyDescent="0.25">
      <c r="A17" s="1" t="s">
        <v>1</v>
      </c>
      <c r="B17" s="2"/>
      <c r="C17" s="3"/>
    </row>
    <row r="18" spans="1:11" x14ac:dyDescent="0.25">
      <c r="A18" s="4" t="s">
        <v>25</v>
      </c>
      <c r="B18" s="16">
        <v>50</v>
      </c>
      <c r="C18" s="5" t="s">
        <v>13</v>
      </c>
    </row>
    <row r="19" spans="1:11" x14ac:dyDescent="0.25">
      <c r="A19" s="4" t="s">
        <v>3</v>
      </c>
      <c r="B19" s="16">
        <v>50</v>
      </c>
      <c r="C19" s="5" t="s">
        <v>13</v>
      </c>
    </row>
    <row r="20" spans="1:11" ht="15.75" thickBot="1" x14ac:dyDescent="0.3">
      <c r="A20" s="4" t="s">
        <v>4</v>
      </c>
      <c r="B20" s="16">
        <v>5</v>
      </c>
      <c r="C20" s="5" t="s">
        <v>13</v>
      </c>
    </row>
    <row r="21" spans="1:11" ht="15.75" thickBot="1" x14ac:dyDescent="0.3">
      <c r="A21" s="6" t="s">
        <v>5</v>
      </c>
      <c r="B21" s="17">
        <f>1/12*(B19*B18^3-(B19-2*B20)*(B18-2*B20)^3)</f>
        <v>307500</v>
      </c>
      <c r="C21" s="7" t="s">
        <v>6</v>
      </c>
      <c r="H21" s="13" t="s">
        <v>14</v>
      </c>
      <c r="I21" s="14">
        <f>1/6*(B19*B18^2-(B19-2*B20)*(B18-2*B20)^2)</f>
        <v>10166.666666666666</v>
      </c>
      <c r="J21" s="15" t="s">
        <v>15</v>
      </c>
    </row>
    <row r="23" spans="1:11" x14ac:dyDescent="0.25">
      <c r="H23" t="s">
        <v>28</v>
      </c>
      <c r="I23">
        <f>+I15*B4/2</f>
        <v>2650000</v>
      </c>
      <c r="J23" t="s">
        <v>29</v>
      </c>
    </row>
    <row r="24" spans="1:11" x14ac:dyDescent="0.25">
      <c r="A24" t="s">
        <v>17</v>
      </c>
      <c r="B24" s="9">
        <f>+B15*B4^3/(48*B21*B2)</f>
        <v>0.10686862821009162</v>
      </c>
      <c r="C24" t="s">
        <v>13</v>
      </c>
      <c r="H24" s="11" t="s">
        <v>30</v>
      </c>
      <c r="I24" s="9">
        <f>+I23/I21</f>
        <v>260.65573770491807</v>
      </c>
      <c r="J24" s="11" t="s">
        <v>31</v>
      </c>
      <c r="K24" t="s">
        <v>42</v>
      </c>
    </row>
    <row r="25" spans="1:11" x14ac:dyDescent="0.25">
      <c r="D25" s="11"/>
      <c r="E25" s="9"/>
      <c r="F25" s="11"/>
      <c r="G25" s="11"/>
    </row>
    <row r="27" spans="1:11" x14ac:dyDescent="0.25">
      <c r="A27" t="s">
        <v>20</v>
      </c>
      <c r="H27" t="s">
        <v>38</v>
      </c>
    </row>
    <row r="29" spans="1:11" x14ac:dyDescent="0.25">
      <c r="A29" t="s">
        <v>16</v>
      </c>
      <c r="B29">
        <f>+D10/2</f>
        <v>2650</v>
      </c>
      <c r="C29" t="s">
        <v>12</v>
      </c>
      <c r="H29" t="s">
        <v>16</v>
      </c>
      <c r="I29">
        <f>+K11/2</f>
        <v>10600</v>
      </c>
      <c r="J29" t="s">
        <v>12</v>
      </c>
    </row>
    <row r="30" spans="1:11" ht="15.75" thickBot="1" x14ac:dyDescent="0.3"/>
    <row r="31" spans="1:11" x14ac:dyDescent="0.25">
      <c r="A31" s="1" t="s">
        <v>1</v>
      </c>
      <c r="B31" s="2"/>
      <c r="C31" s="3"/>
    </row>
    <row r="32" spans="1:11" x14ac:dyDescent="0.25">
      <c r="A32" s="4" t="s">
        <v>27</v>
      </c>
      <c r="B32" s="16">
        <v>50</v>
      </c>
      <c r="C32" s="5" t="s">
        <v>13</v>
      </c>
    </row>
    <row r="33" spans="1:11" x14ac:dyDescent="0.25">
      <c r="A33" s="4" t="s">
        <v>3</v>
      </c>
      <c r="B33" s="16">
        <v>50</v>
      </c>
      <c r="C33" s="5" t="s">
        <v>13</v>
      </c>
    </row>
    <row r="34" spans="1:11" ht="15.75" thickBot="1" x14ac:dyDescent="0.3">
      <c r="A34" s="4" t="s">
        <v>4</v>
      </c>
      <c r="B34" s="16">
        <v>5</v>
      </c>
      <c r="C34" s="5" t="s">
        <v>13</v>
      </c>
    </row>
    <row r="35" spans="1:11" ht="15.75" thickBot="1" x14ac:dyDescent="0.3">
      <c r="A35" s="6" t="s">
        <v>5</v>
      </c>
      <c r="B35" s="17">
        <f>1/12*(B33*B32^3-(B33-2*B34)*(B32-2*B34)^3)</f>
        <v>307500</v>
      </c>
      <c r="C35" s="7" t="s">
        <v>6</v>
      </c>
      <c r="H35" s="13" t="s">
        <v>14</v>
      </c>
      <c r="I35" s="14">
        <f>1/6*(B33*B32^2-(B33-2*B34)*(B32-2*B34)^2)</f>
        <v>10166.666666666666</v>
      </c>
      <c r="J35" s="15" t="s">
        <v>15</v>
      </c>
    </row>
    <row r="36" spans="1:11" x14ac:dyDescent="0.25">
      <c r="A36" s="16"/>
      <c r="B36" s="16"/>
      <c r="C36" s="16"/>
      <c r="H36" s="16"/>
      <c r="I36" s="18"/>
      <c r="J36" s="16"/>
    </row>
    <row r="37" spans="1:11" x14ac:dyDescent="0.25">
      <c r="H37" t="s">
        <v>28</v>
      </c>
      <c r="I37">
        <f>+I29*B5/2</f>
        <v>3180000</v>
      </c>
      <c r="J37" t="s">
        <v>29</v>
      </c>
    </row>
    <row r="38" spans="1:11" x14ac:dyDescent="0.25">
      <c r="D38" t="s">
        <v>17</v>
      </c>
      <c r="E38" s="9">
        <f>+B29*B5^3/(48*B35*B2)</f>
        <v>0.18466898954703834</v>
      </c>
      <c r="F38" t="s">
        <v>13</v>
      </c>
      <c r="H38" s="11" t="s">
        <v>30</v>
      </c>
      <c r="I38" s="9">
        <f>+I37/I35</f>
        <v>312.78688524590166</v>
      </c>
      <c r="J38" s="11" t="s">
        <v>31</v>
      </c>
      <c r="K38" t="s">
        <v>42</v>
      </c>
    </row>
    <row r="39" spans="1:11" x14ac:dyDescent="0.25">
      <c r="A39" t="s">
        <v>28</v>
      </c>
      <c r="B39">
        <f>+B5*I21/2</f>
        <v>3050000</v>
      </c>
      <c r="C39" t="s">
        <v>29</v>
      </c>
      <c r="D39" s="11" t="s">
        <v>30</v>
      </c>
      <c r="E39" s="9" t="e">
        <f>+B39/#REF!</f>
        <v>#REF!</v>
      </c>
      <c r="F39" s="11" t="s">
        <v>31</v>
      </c>
      <c r="G39" s="11"/>
    </row>
    <row r="40" spans="1:11" x14ac:dyDescent="0.25">
      <c r="E40" s="9"/>
    </row>
    <row r="42" spans="1:11" x14ac:dyDescent="0.25">
      <c r="A42" t="s">
        <v>21</v>
      </c>
      <c r="H42" t="s">
        <v>39</v>
      </c>
    </row>
    <row r="44" spans="1:11" x14ac:dyDescent="0.25">
      <c r="A44" t="s">
        <v>22</v>
      </c>
      <c r="B44">
        <f>+D10/4</f>
        <v>1325</v>
      </c>
      <c r="C44" t="s">
        <v>12</v>
      </c>
      <c r="H44" t="s">
        <v>22</v>
      </c>
      <c r="I44">
        <f>+K11/4</f>
        <v>5300</v>
      </c>
      <c r="J44" t="s">
        <v>12</v>
      </c>
    </row>
    <row r="45" spans="1:11" ht="15.75" thickBot="1" x14ac:dyDescent="0.3"/>
    <row r="46" spans="1:11" x14ac:dyDescent="0.25">
      <c r="A46" s="1" t="s">
        <v>1</v>
      </c>
      <c r="B46" s="2"/>
      <c r="C46" s="3"/>
      <c r="H46" s="1" t="s">
        <v>1</v>
      </c>
      <c r="I46" s="2"/>
      <c r="J46" s="3"/>
    </row>
    <row r="47" spans="1:11" x14ac:dyDescent="0.25">
      <c r="A47" s="4" t="s">
        <v>2</v>
      </c>
      <c r="B47" s="16">
        <v>50</v>
      </c>
      <c r="C47" s="5" t="s">
        <v>13</v>
      </c>
      <c r="H47" s="4" t="s">
        <v>2</v>
      </c>
      <c r="I47" s="16">
        <v>50</v>
      </c>
      <c r="J47" s="5" t="s">
        <v>13</v>
      </c>
    </row>
    <row r="48" spans="1:11" x14ac:dyDescent="0.25">
      <c r="A48" s="4" t="s">
        <v>3</v>
      </c>
      <c r="B48" s="16">
        <v>50</v>
      </c>
      <c r="C48" s="5" t="s">
        <v>13</v>
      </c>
      <c r="H48" s="4" t="s">
        <v>3</v>
      </c>
      <c r="I48" s="16">
        <v>50</v>
      </c>
      <c r="J48" s="5" t="s">
        <v>13</v>
      </c>
    </row>
    <row r="49" spans="1:12" x14ac:dyDescent="0.25">
      <c r="A49" s="4" t="s">
        <v>4</v>
      </c>
      <c r="B49" s="16">
        <v>5</v>
      </c>
      <c r="C49" s="5" t="s">
        <v>13</v>
      </c>
      <c r="H49" s="4" t="s">
        <v>4</v>
      </c>
      <c r="I49" s="16">
        <v>5</v>
      </c>
      <c r="J49" s="5" t="s">
        <v>13</v>
      </c>
    </row>
    <row r="50" spans="1:12" ht="15.75" thickBot="1" x14ac:dyDescent="0.3">
      <c r="A50" s="6" t="s">
        <v>23</v>
      </c>
      <c r="B50" s="17">
        <f>+B47*B48-((B47-2*B49)*(B48-2*B49))</f>
        <v>900</v>
      </c>
      <c r="C50" s="7" t="s">
        <v>24</v>
      </c>
      <c r="H50" s="4" t="s">
        <v>23</v>
      </c>
      <c r="I50" s="16">
        <f>+I47*I48-((I47-2*I49)*(I48-2*I49))</f>
        <v>900</v>
      </c>
      <c r="J50" s="5" t="s">
        <v>24</v>
      </c>
    </row>
    <row r="51" spans="1:12" ht="15.75" thickBot="1" x14ac:dyDescent="0.3">
      <c r="H51" s="6" t="s">
        <v>5</v>
      </c>
      <c r="I51" s="17">
        <f>1/12*(I48*I47^3-(I48-2*I49)*(I47-2*I49)^3)</f>
        <v>307500</v>
      </c>
      <c r="J51" s="7" t="s">
        <v>6</v>
      </c>
    </row>
    <row r="52" spans="1:12" x14ac:dyDescent="0.25">
      <c r="D52" t="s">
        <v>17</v>
      </c>
      <c r="E52" s="10">
        <f>+B44*B6/B2/B50</f>
        <v>1.3320105820105819E-2</v>
      </c>
      <c r="F52" t="s">
        <v>13</v>
      </c>
    </row>
    <row r="53" spans="1:12" x14ac:dyDescent="0.25">
      <c r="H53" s="11" t="s">
        <v>30</v>
      </c>
      <c r="I53" s="9">
        <f>+I44/I50</f>
        <v>5.8888888888888893</v>
      </c>
      <c r="J53" s="11" t="s">
        <v>31</v>
      </c>
      <c r="K53" s="11" t="s">
        <v>40</v>
      </c>
      <c r="L53" s="10"/>
    </row>
    <row r="54" spans="1:12" x14ac:dyDescent="0.25">
      <c r="H54" s="19" t="s">
        <v>41</v>
      </c>
      <c r="I54" s="20">
        <f>+(PI()^2*B2*I51)/(B6^2)</f>
        <v>176545.62443222859</v>
      </c>
      <c r="J54" s="19" t="s">
        <v>12</v>
      </c>
      <c r="K54" t="s">
        <v>40</v>
      </c>
    </row>
    <row r="55" spans="1:12" x14ac:dyDescent="0.25">
      <c r="D55" t="s">
        <v>26</v>
      </c>
      <c r="E55" s="9">
        <f>+E52+E38+B24</f>
        <v>0.30485772357723578</v>
      </c>
      <c r="F55" t="s">
        <v>13</v>
      </c>
    </row>
    <row r="56" spans="1:12" x14ac:dyDescent="0.25">
      <c r="L56" s="9"/>
    </row>
  </sheetData>
  <mergeCells count="2">
    <mergeCell ref="A8:F8"/>
    <mergeCell ref="H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 | SparkNano</dc:creator>
  <cp:lastModifiedBy>Joop de Smit | SparkNano</cp:lastModifiedBy>
  <dcterms:created xsi:type="dcterms:W3CDTF">2024-05-23T12:01:41Z</dcterms:created>
  <dcterms:modified xsi:type="dcterms:W3CDTF">2024-05-24T07:09:37Z</dcterms:modified>
</cp:coreProperties>
</file>